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2"/>
  <workbookPr showInkAnnotation="0"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/Users/valeriocalvi/Documents/Lavoro/Legadeglizii/www/custom/rose/"/>
    </mc:Choice>
  </mc:AlternateContent>
  <xr:revisionPtr revIDLastSave="0" documentId="13_ncr:1_{29CBBFF5-FA8B-3E45-AD72-8FCFF6061639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Rose" sheetId="1" r:id="rId1"/>
    <sheet name="Parametri" sheetId="9" r:id="rId2"/>
    <sheet name="Q.Portieri" sheetId="2" r:id="rId3"/>
    <sheet name="Q.Difensori" sheetId="3" r:id="rId4"/>
    <sheet name="Q.Centrocampisti" sheetId="4" r:id="rId5"/>
    <sheet name="Q.Attaccanti" sheetId="5" r:id="rId6"/>
    <sheet name="Recap K" sheetId="8" r:id="rId7"/>
  </sheets>
  <definedNames>
    <definedName name="_xlnm._FilterDatabase" localSheetId="5" hidden="1">Q.Attaccanti!$A$2:$AB$235</definedName>
    <definedName name="_xlnm._FilterDatabase" localSheetId="4" hidden="1">Q.Centrocampisti!$A$2:$AB$235</definedName>
    <definedName name="_xlnm._FilterDatabase" localSheetId="3" hidden="1">Q.Difensori!$A$2:$AB$205</definedName>
    <definedName name="_xlnm._FilterDatabase" localSheetId="2" hidden="1">Q.Portieri!$A$2:$AB$61</definedName>
    <definedName name="_xlnm._FilterDatabase" localSheetId="6" hidden="1">'Recap K'!$B$4:$C$13</definedName>
    <definedName name="ATTACCANTI">Q.Attaccanti!$B$4:$B$197</definedName>
    <definedName name="CENTROCAMPISTI">Q.Centrocampisti!$B$3:$B$247</definedName>
    <definedName name="DIFENSORI">Q.Difensori!$B$3:$B$282</definedName>
    <definedName name="PORTIERI">Q.Portieri!$B$3:$B$87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1" l="1"/>
  <c r="Z45" i="1"/>
  <c r="S45" i="1"/>
  <c r="AG45" i="1"/>
  <c r="AN45" i="1"/>
  <c r="BP45" i="1"/>
  <c r="D45" i="1"/>
  <c r="BB45" i="1"/>
  <c r="AU45" i="1"/>
  <c r="BI45" i="1"/>
  <c r="BR13" i="1"/>
  <c r="AP6" i="1"/>
  <c r="L42" i="1"/>
  <c r="D42" i="1"/>
  <c r="F24" i="1"/>
  <c r="S42" i="1"/>
  <c r="AI19" i="1"/>
  <c r="AI24" i="1" l="1"/>
  <c r="AI23" i="1"/>
  <c r="AI22" i="1"/>
  <c r="U25" i="1"/>
  <c r="U23" i="1"/>
  <c r="U22" i="1"/>
  <c r="U21" i="1"/>
  <c r="U20" i="1"/>
  <c r="U32" i="1"/>
  <c r="U30" i="1"/>
  <c r="AI11" i="1"/>
  <c r="AI10" i="1"/>
  <c r="AB22" i="1"/>
  <c r="AB21" i="1"/>
  <c r="AB20" i="1"/>
  <c r="AB19" i="1"/>
  <c r="AB23" i="1"/>
  <c r="AB12" i="1"/>
  <c r="AB11" i="1"/>
  <c r="AB10" i="1"/>
  <c r="AB9" i="1"/>
  <c r="AB8" i="1"/>
  <c r="AB15" i="1"/>
  <c r="N25" i="1"/>
  <c r="N15" i="1"/>
  <c r="N13" i="1"/>
  <c r="N12" i="1"/>
  <c r="N11" i="1"/>
  <c r="N10" i="1"/>
  <c r="AW24" i="1"/>
  <c r="AW23" i="1"/>
  <c r="AP22" i="1"/>
  <c r="AP18" i="1"/>
  <c r="BD14" i="1"/>
  <c r="BD13" i="1"/>
  <c r="BD12" i="1"/>
  <c r="BD30" i="1"/>
  <c r="BD29" i="1"/>
  <c r="BD24" i="1"/>
  <c r="F23" i="1"/>
  <c r="F22" i="1"/>
  <c r="F21" i="1"/>
  <c r="F20" i="1"/>
  <c r="N24" i="1"/>
  <c r="AW15" i="1"/>
  <c r="BD32" i="1"/>
  <c r="BK25" i="1"/>
  <c r="BR15" i="1"/>
  <c r="BR17" i="1"/>
  <c r="BR31" i="1"/>
  <c r="BR12" i="1"/>
  <c r="BR11" i="1"/>
  <c r="BR10" i="1"/>
  <c r="BR9" i="1"/>
  <c r="BR8" i="1"/>
  <c r="F15" i="1"/>
  <c r="F14" i="1"/>
  <c r="F25" i="1"/>
  <c r="N23" i="1"/>
  <c r="N22" i="1"/>
  <c r="N21" i="1"/>
  <c r="N20" i="1"/>
  <c r="BK24" i="1"/>
  <c r="U24" i="1"/>
  <c r="U19" i="1"/>
  <c r="U18" i="1"/>
  <c r="U17" i="1"/>
  <c r="BI42" i="1"/>
  <c r="AB197" i="5"/>
  <c r="AA197" i="5"/>
  <c r="Z197" i="5"/>
  <c r="Y197" i="5"/>
  <c r="X197" i="5"/>
  <c r="W197" i="5"/>
  <c r="V197" i="5"/>
  <c r="U197" i="5"/>
  <c r="T197" i="5"/>
  <c r="S197" i="5"/>
  <c r="AB196" i="5"/>
  <c r="AA196" i="5"/>
  <c r="Z196" i="5"/>
  <c r="Y196" i="5"/>
  <c r="X196" i="5"/>
  <c r="W196" i="5"/>
  <c r="V196" i="5"/>
  <c r="U196" i="5"/>
  <c r="T196" i="5"/>
  <c r="S196" i="5"/>
  <c r="AB195" i="5"/>
  <c r="AA195" i="5"/>
  <c r="Z195" i="5"/>
  <c r="Y195" i="5"/>
  <c r="X195" i="5"/>
  <c r="W195" i="5"/>
  <c r="V195" i="5"/>
  <c r="U195" i="5"/>
  <c r="T195" i="5"/>
  <c r="S195" i="5"/>
  <c r="AB194" i="5"/>
  <c r="AA194" i="5"/>
  <c r="Z194" i="5"/>
  <c r="Y194" i="5"/>
  <c r="X194" i="5"/>
  <c r="W194" i="5"/>
  <c r="V194" i="5"/>
  <c r="U194" i="5"/>
  <c r="T194" i="5"/>
  <c r="S194" i="5"/>
  <c r="AB193" i="5"/>
  <c r="AA193" i="5"/>
  <c r="Z193" i="5"/>
  <c r="Y193" i="5"/>
  <c r="X193" i="5"/>
  <c r="W193" i="5"/>
  <c r="V193" i="5"/>
  <c r="U193" i="5"/>
  <c r="T193" i="5"/>
  <c r="S193" i="5"/>
  <c r="AB192" i="5"/>
  <c r="AA192" i="5"/>
  <c r="Z192" i="5"/>
  <c r="Y192" i="5"/>
  <c r="X192" i="5"/>
  <c r="W192" i="5"/>
  <c r="V192" i="5"/>
  <c r="U192" i="5"/>
  <c r="T192" i="5"/>
  <c r="S192" i="5"/>
  <c r="AB191" i="5"/>
  <c r="AA191" i="5"/>
  <c r="Z191" i="5"/>
  <c r="Y191" i="5"/>
  <c r="X191" i="5"/>
  <c r="W191" i="5"/>
  <c r="V191" i="5"/>
  <c r="U191" i="5"/>
  <c r="T191" i="5"/>
  <c r="S191" i="5"/>
  <c r="AB190" i="5"/>
  <c r="AA190" i="5"/>
  <c r="Z190" i="5"/>
  <c r="Y190" i="5"/>
  <c r="X190" i="5"/>
  <c r="W190" i="5"/>
  <c r="V190" i="5"/>
  <c r="U190" i="5"/>
  <c r="T190" i="5"/>
  <c r="S190" i="5"/>
  <c r="AB189" i="5"/>
  <c r="AA189" i="5"/>
  <c r="Z189" i="5"/>
  <c r="Y189" i="5"/>
  <c r="X189" i="5"/>
  <c r="W189" i="5"/>
  <c r="V189" i="5"/>
  <c r="U189" i="5"/>
  <c r="T189" i="5"/>
  <c r="S189" i="5"/>
  <c r="AB188" i="5"/>
  <c r="AA188" i="5"/>
  <c r="Z188" i="5"/>
  <c r="Y188" i="5"/>
  <c r="X188" i="5"/>
  <c r="W188" i="5"/>
  <c r="V188" i="5"/>
  <c r="U188" i="5"/>
  <c r="T188" i="5"/>
  <c r="S188" i="5"/>
  <c r="AB187" i="5"/>
  <c r="AA187" i="5"/>
  <c r="Z187" i="5"/>
  <c r="Y187" i="5"/>
  <c r="X187" i="5"/>
  <c r="W187" i="5"/>
  <c r="V187" i="5"/>
  <c r="U187" i="5"/>
  <c r="T187" i="5"/>
  <c r="S187" i="5"/>
  <c r="AB186" i="5"/>
  <c r="AA186" i="5"/>
  <c r="Z186" i="5"/>
  <c r="Y186" i="5"/>
  <c r="X186" i="5"/>
  <c r="W186" i="5"/>
  <c r="V186" i="5"/>
  <c r="U186" i="5"/>
  <c r="T186" i="5"/>
  <c r="S186" i="5"/>
  <c r="AB185" i="5"/>
  <c r="AA185" i="5"/>
  <c r="Z185" i="5"/>
  <c r="Y185" i="5"/>
  <c r="X185" i="5"/>
  <c r="W185" i="5"/>
  <c r="V185" i="5"/>
  <c r="U185" i="5"/>
  <c r="T185" i="5"/>
  <c r="S185" i="5"/>
  <c r="AB184" i="5"/>
  <c r="AA184" i="5"/>
  <c r="Z184" i="5"/>
  <c r="Y184" i="5"/>
  <c r="X184" i="5"/>
  <c r="W184" i="5"/>
  <c r="V184" i="5"/>
  <c r="U184" i="5"/>
  <c r="T184" i="5"/>
  <c r="S184" i="5"/>
  <c r="AB183" i="5"/>
  <c r="AA183" i="5"/>
  <c r="Z183" i="5"/>
  <c r="Y183" i="5"/>
  <c r="X183" i="5"/>
  <c r="W183" i="5"/>
  <c r="V183" i="5"/>
  <c r="U183" i="5"/>
  <c r="T183" i="5"/>
  <c r="S183" i="5"/>
  <c r="AB247" i="4"/>
  <c r="AA247" i="4"/>
  <c r="Z247" i="4"/>
  <c r="Y247" i="4"/>
  <c r="X247" i="4"/>
  <c r="W247" i="4"/>
  <c r="V247" i="4"/>
  <c r="U247" i="4"/>
  <c r="T247" i="4"/>
  <c r="S247" i="4"/>
  <c r="AB246" i="4"/>
  <c r="AA246" i="4"/>
  <c r="Z246" i="4"/>
  <c r="Y246" i="4"/>
  <c r="X246" i="4"/>
  <c r="W246" i="4"/>
  <c r="V246" i="4"/>
  <c r="U246" i="4"/>
  <c r="T246" i="4"/>
  <c r="S246" i="4"/>
  <c r="AB245" i="4"/>
  <c r="AA245" i="4"/>
  <c r="Z245" i="4"/>
  <c r="Y245" i="4"/>
  <c r="X245" i="4"/>
  <c r="W245" i="4"/>
  <c r="V245" i="4"/>
  <c r="U245" i="4"/>
  <c r="T245" i="4"/>
  <c r="S245" i="4"/>
  <c r="AB244" i="4"/>
  <c r="AA244" i="4"/>
  <c r="Z244" i="4"/>
  <c r="Y244" i="4"/>
  <c r="X244" i="4"/>
  <c r="W244" i="4"/>
  <c r="V244" i="4"/>
  <c r="U244" i="4"/>
  <c r="T244" i="4"/>
  <c r="S244" i="4"/>
  <c r="AB243" i="4"/>
  <c r="AA243" i="4"/>
  <c r="Z243" i="4"/>
  <c r="Y243" i="4"/>
  <c r="X243" i="4"/>
  <c r="W243" i="4"/>
  <c r="V243" i="4"/>
  <c r="U243" i="4"/>
  <c r="T243" i="4"/>
  <c r="S243" i="4"/>
  <c r="AB242" i="4"/>
  <c r="AA242" i="4"/>
  <c r="Z242" i="4"/>
  <c r="Y242" i="4"/>
  <c r="X242" i="4"/>
  <c r="W242" i="4"/>
  <c r="V242" i="4"/>
  <c r="U242" i="4"/>
  <c r="T242" i="4"/>
  <c r="S242" i="4"/>
  <c r="AB241" i="4"/>
  <c r="AA241" i="4"/>
  <c r="Z241" i="4"/>
  <c r="Y241" i="4"/>
  <c r="X241" i="4"/>
  <c r="W241" i="4"/>
  <c r="V241" i="4"/>
  <c r="U241" i="4"/>
  <c r="T241" i="4"/>
  <c r="S241" i="4"/>
  <c r="AB240" i="4"/>
  <c r="AA240" i="4"/>
  <c r="Z240" i="4"/>
  <c r="Y240" i="4"/>
  <c r="X240" i="4"/>
  <c r="W240" i="4"/>
  <c r="V240" i="4"/>
  <c r="U240" i="4"/>
  <c r="T240" i="4"/>
  <c r="S240" i="4"/>
  <c r="AB239" i="4"/>
  <c r="AA239" i="4"/>
  <c r="Z239" i="4"/>
  <c r="Y239" i="4"/>
  <c r="X239" i="4"/>
  <c r="W239" i="4"/>
  <c r="V239" i="4"/>
  <c r="U239" i="4"/>
  <c r="T239" i="4"/>
  <c r="S239" i="4"/>
  <c r="AB282" i="3"/>
  <c r="AA282" i="3"/>
  <c r="Z282" i="3"/>
  <c r="Y282" i="3"/>
  <c r="X282" i="3"/>
  <c r="W282" i="3"/>
  <c r="V282" i="3"/>
  <c r="U282" i="3"/>
  <c r="T282" i="3"/>
  <c r="S282" i="3"/>
  <c r="AB281" i="3"/>
  <c r="AA281" i="3"/>
  <c r="Z281" i="3"/>
  <c r="Y281" i="3"/>
  <c r="X281" i="3"/>
  <c r="W281" i="3"/>
  <c r="V281" i="3"/>
  <c r="U281" i="3"/>
  <c r="T281" i="3"/>
  <c r="S281" i="3"/>
  <c r="AB280" i="3"/>
  <c r="AA280" i="3"/>
  <c r="Z280" i="3"/>
  <c r="Y280" i="3"/>
  <c r="X280" i="3"/>
  <c r="W280" i="3"/>
  <c r="V280" i="3"/>
  <c r="U280" i="3"/>
  <c r="T280" i="3"/>
  <c r="S280" i="3"/>
  <c r="AB279" i="3"/>
  <c r="AA279" i="3"/>
  <c r="Z279" i="3"/>
  <c r="Y279" i="3"/>
  <c r="X279" i="3"/>
  <c r="W279" i="3"/>
  <c r="V279" i="3"/>
  <c r="U279" i="3"/>
  <c r="T279" i="3"/>
  <c r="S279" i="3"/>
  <c r="AB278" i="3"/>
  <c r="AA278" i="3"/>
  <c r="Z278" i="3"/>
  <c r="Y278" i="3"/>
  <c r="X278" i="3"/>
  <c r="W278" i="3"/>
  <c r="V278" i="3"/>
  <c r="U278" i="3"/>
  <c r="T278" i="3"/>
  <c r="S278" i="3"/>
  <c r="AB277" i="3"/>
  <c r="AA277" i="3"/>
  <c r="Z277" i="3"/>
  <c r="Y277" i="3"/>
  <c r="X277" i="3"/>
  <c r="W277" i="3"/>
  <c r="V277" i="3"/>
  <c r="U277" i="3"/>
  <c r="T277" i="3"/>
  <c r="S277" i="3"/>
  <c r="AB276" i="3"/>
  <c r="AA276" i="3"/>
  <c r="Z276" i="3"/>
  <c r="Y276" i="3"/>
  <c r="X276" i="3"/>
  <c r="W276" i="3"/>
  <c r="V276" i="3"/>
  <c r="U276" i="3"/>
  <c r="T276" i="3"/>
  <c r="S276" i="3"/>
  <c r="AB275" i="3"/>
  <c r="AA275" i="3"/>
  <c r="Z275" i="3"/>
  <c r="Y275" i="3"/>
  <c r="X275" i="3"/>
  <c r="W275" i="3"/>
  <c r="V275" i="3"/>
  <c r="U275" i="3"/>
  <c r="T275" i="3"/>
  <c r="S275" i="3"/>
  <c r="AB274" i="3"/>
  <c r="AA274" i="3"/>
  <c r="Z274" i="3"/>
  <c r="Y274" i="3"/>
  <c r="X274" i="3"/>
  <c r="W274" i="3"/>
  <c r="V274" i="3"/>
  <c r="U274" i="3"/>
  <c r="T274" i="3"/>
  <c r="S274" i="3"/>
  <c r="AB273" i="3"/>
  <c r="AA273" i="3"/>
  <c r="Z273" i="3"/>
  <c r="Y273" i="3"/>
  <c r="X273" i="3"/>
  <c r="W273" i="3"/>
  <c r="V273" i="3"/>
  <c r="U273" i="3"/>
  <c r="T273" i="3"/>
  <c r="S273" i="3"/>
  <c r="AB272" i="3"/>
  <c r="AA272" i="3"/>
  <c r="Z272" i="3"/>
  <c r="Y272" i="3"/>
  <c r="X272" i="3"/>
  <c r="W272" i="3"/>
  <c r="V272" i="3"/>
  <c r="U272" i="3"/>
  <c r="T272" i="3"/>
  <c r="S272" i="3"/>
  <c r="AB271" i="3"/>
  <c r="AA271" i="3"/>
  <c r="Z271" i="3"/>
  <c r="Y271" i="3"/>
  <c r="X271" i="3"/>
  <c r="W271" i="3"/>
  <c r="V271" i="3"/>
  <c r="U271" i="3"/>
  <c r="T271" i="3"/>
  <c r="S271" i="3"/>
  <c r="AB270" i="3"/>
  <c r="AA270" i="3"/>
  <c r="Z270" i="3"/>
  <c r="Y270" i="3"/>
  <c r="X270" i="3"/>
  <c r="W270" i="3"/>
  <c r="V270" i="3"/>
  <c r="U270" i="3"/>
  <c r="T270" i="3"/>
  <c r="S270" i="3"/>
  <c r="AB269" i="3"/>
  <c r="AA269" i="3"/>
  <c r="Z269" i="3"/>
  <c r="Y269" i="3"/>
  <c r="X269" i="3"/>
  <c r="W269" i="3"/>
  <c r="V269" i="3"/>
  <c r="U269" i="3"/>
  <c r="T269" i="3"/>
  <c r="S269" i="3"/>
  <c r="AB268" i="3"/>
  <c r="AA268" i="3"/>
  <c r="Z268" i="3"/>
  <c r="Y268" i="3"/>
  <c r="X268" i="3"/>
  <c r="W268" i="3"/>
  <c r="V268" i="3"/>
  <c r="U268" i="3"/>
  <c r="T268" i="3"/>
  <c r="S268" i="3"/>
  <c r="AB267" i="3"/>
  <c r="AA267" i="3"/>
  <c r="Z267" i="3"/>
  <c r="Y267" i="3"/>
  <c r="X267" i="3"/>
  <c r="W267" i="3"/>
  <c r="V267" i="3"/>
  <c r="U267" i="3"/>
  <c r="T267" i="3"/>
  <c r="S267" i="3"/>
  <c r="AB266" i="3"/>
  <c r="AA266" i="3"/>
  <c r="Z266" i="3"/>
  <c r="Y266" i="3"/>
  <c r="X266" i="3"/>
  <c r="W266" i="3"/>
  <c r="V266" i="3"/>
  <c r="U266" i="3"/>
  <c r="T266" i="3"/>
  <c r="S266" i="3"/>
  <c r="AB265" i="3"/>
  <c r="AA265" i="3"/>
  <c r="Z265" i="3"/>
  <c r="Y265" i="3"/>
  <c r="X265" i="3"/>
  <c r="W265" i="3"/>
  <c r="V265" i="3"/>
  <c r="U265" i="3"/>
  <c r="T265" i="3"/>
  <c r="S265" i="3"/>
  <c r="AB264" i="3"/>
  <c r="AA264" i="3"/>
  <c r="Z264" i="3"/>
  <c r="Y264" i="3"/>
  <c r="X264" i="3"/>
  <c r="W264" i="3"/>
  <c r="V264" i="3"/>
  <c r="U264" i="3"/>
  <c r="T264" i="3"/>
  <c r="S264" i="3"/>
  <c r="AB263" i="3"/>
  <c r="AA263" i="3"/>
  <c r="Z263" i="3"/>
  <c r="Y263" i="3"/>
  <c r="X263" i="3"/>
  <c r="W263" i="3"/>
  <c r="V263" i="3"/>
  <c r="U263" i="3"/>
  <c r="T263" i="3"/>
  <c r="S263" i="3"/>
  <c r="AB262" i="3"/>
  <c r="AA262" i="3"/>
  <c r="Z262" i="3"/>
  <c r="Y262" i="3"/>
  <c r="X262" i="3"/>
  <c r="W262" i="3"/>
  <c r="V262" i="3"/>
  <c r="U262" i="3"/>
  <c r="T262" i="3"/>
  <c r="S262" i="3"/>
  <c r="AB261" i="3"/>
  <c r="AA261" i="3"/>
  <c r="Z261" i="3"/>
  <c r="Y261" i="3"/>
  <c r="X261" i="3"/>
  <c r="W261" i="3"/>
  <c r="V261" i="3"/>
  <c r="U261" i="3"/>
  <c r="T261" i="3"/>
  <c r="S261" i="3"/>
  <c r="AB260" i="3"/>
  <c r="AA260" i="3"/>
  <c r="Z260" i="3"/>
  <c r="Y260" i="3"/>
  <c r="X260" i="3"/>
  <c r="W260" i="3"/>
  <c r="V260" i="3"/>
  <c r="U260" i="3"/>
  <c r="T260" i="3"/>
  <c r="S260" i="3"/>
  <c r="AB259" i="3"/>
  <c r="AA259" i="3"/>
  <c r="Z259" i="3"/>
  <c r="Y259" i="3"/>
  <c r="X259" i="3"/>
  <c r="W259" i="3"/>
  <c r="V259" i="3"/>
  <c r="U259" i="3"/>
  <c r="T259" i="3"/>
  <c r="S259" i="3"/>
  <c r="AB258" i="3"/>
  <c r="AA258" i="3"/>
  <c r="Z258" i="3"/>
  <c r="Y258" i="3"/>
  <c r="X258" i="3"/>
  <c r="W258" i="3"/>
  <c r="V258" i="3"/>
  <c r="U258" i="3"/>
  <c r="T258" i="3"/>
  <c r="S258" i="3"/>
  <c r="AB257" i="3"/>
  <c r="AA257" i="3"/>
  <c r="Z257" i="3"/>
  <c r="Y257" i="3"/>
  <c r="X257" i="3"/>
  <c r="W257" i="3"/>
  <c r="V257" i="3"/>
  <c r="U257" i="3"/>
  <c r="T257" i="3"/>
  <c r="S257" i="3"/>
  <c r="AB256" i="3"/>
  <c r="AA256" i="3"/>
  <c r="Z256" i="3"/>
  <c r="Y256" i="3"/>
  <c r="X256" i="3"/>
  <c r="W256" i="3"/>
  <c r="V256" i="3"/>
  <c r="U256" i="3"/>
  <c r="T256" i="3"/>
  <c r="S256" i="3"/>
  <c r="AB255" i="3"/>
  <c r="AA255" i="3"/>
  <c r="Z255" i="3"/>
  <c r="Y255" i="3"/>
  <c r="X255" i="3"/>
  <c r="W255" i="3"/>
  <c r="V255" i="3"/>
  <c r="U255" i="3"/>
  <c r="T255" i="3"/>
  <c r="S255" i="3"/>
  <c r="AB254" i="3"/>
  <c r="AA254" i="3"/>
  <c r="Z254" i="3"/>
  <c r="Y254" i="3"/>
  <c r="X254" i="3"/>
  <c r="W254" i="3"/>
  <c r="V254" i="3"/>
  <c r="U254" i="3"/>
  <c r="T254" i="3"/>
  <c r="S254" i="3"/>
  <c r="AB253" i="3"/>
  <c r="AA253" i="3"/>
  <c r="Z253" i="3"/>
  <c r="Y253" i="3"/>
  <c r="X253" i="3"/>
  <c r="W253" i="3"/>
  <c r="V253" i="3"/>
  <c r="U253" i="3"/>
  <c r="T253" i="3"/>
  <c r="S253" i="3"/>
  <c r="AB252" i="3"/>
  <c r="AA252" i="3"/>
  <c r="Z252" i="3"/>
  <c r="Y252" i="3"/>
  <c r="X252" i="3"/>
  <c r="W252" i="3"/>
  <c r="V252" i="3"/>
  <c r="U252" i="3"/>
  <c r="T252" i="3"/>
  <c r="S252" i="3"/>
  <c r="AB251" i="3"/>
  <c r="AA251" i="3"/>
  <c r="Z251" i="3"/>
  <c r="Y251" i="3"/>
  <c r="X251" i="3"/>
  <c r="W251" i="3"/>
  <c r="V251" i="3"/>
  <c r="U251" i="3"/>
  <c r="T251" i="3"/>
  <c r="S251" i="3"/>
  <c r="AB250" i="3"/>
  <c r="AA250" i="3"/>
  <c r="Z250" i="3"/>
  <c r="Y250" i="3"/>
  <c r="X250" i="3"/>
  <c r="W250" i="3"/>
  <c r="V250" i="3"/>
  <c r="U250" i="3"/>
  <c r="T250" i="3"/>
  <c r="S250" i="3"/>
  <c r="AB249" i="3"/>
  <c r="AA249" i="3"/>
  <c r="Z249" i="3"/>
  <c r="Y249" i="3"/>
  <c r="X249" i="3"/>
  <c r="W249" i="3"/>
  <c r="V249" i="3"/>
  <c r="U249" i="3"/>
  <c r="T249" i="3"/>
  <c r="S249" i="3"/>
  <c r="AB248" i="3"/>
  <c r="AA248" i="3"/>
  <c r="Z248" i="3"/>
  <c r="Y248" i="3"/>
  <c r="X248" i="3"/>
  <c r="W248" i="3"/>
  <c r="V248" i="3"/>
  <c r="U248" i="3"/>
  <c r="T248" i="3"/>
  <c r="S248" i="3"/>
  <c r="AB247" i="3"/>
  <c r="AA247" i="3"/>
  <c r="Z247" i="3"/>
  <c r="Y247" i="3"/>
  <c r="X247" i="3"/>
  <c r="W247" i="3"/>
  <c r="V247" i="3"/>
  <c r="U247" i="3"/>
  <c r="T247" i="3"/>
  <c r="S247" i="3"/>
  <c r="AB246" i="3"/>
  <c r="AA246" i="3"/>
  <c r="Z246" i="3"/>
  <c r="Y246" i="3"/>
  <c r="X246" i="3"/>
  <c r="W246" i="3"/>
  <c r="V246" i="3"/>
  <c r="U246" i="3"/>
  <c r="T246" i="3"/>
  <c r="S246" i="3"/>
  <c r="AB245" i="3"/>
  <c r="AA245" i="3"/>
  <c r="Z245" i="3"/>
  <c r="Y245" i="3"/>
  <c r="X245" i="3"/>
  <c r="W245" i="3"/>
  <c r="V245" i="3"/>
  <c r="U245" i="3"/>
  <c r="T245" i="3"/>
  <c r="S245" i="3"/>
  <c r="AB244" i="3"/>
  <c r="AA244" i="3"/>
  <c r="Z244" i="3"/>
  <c r="Y244" i="3"/>
  <c r="X244" i="3"/>
  <c r="W244" i="3"/>
  <c r="V244" i="3"/>
  <c r="U244" i="3"/>
  <c r="T244" i="3"/>
  <c r="S244" i="3"/>
  <c r="AB243" i="3"/>
  <c r="AA243" i="3"/>
  <c r="Z243" i="3"/>
  <c r="Y243" i="3"/>
  <c r="X243" i="3"/>
  <c r="W243" i="3"/>
  <c r="V243" i="3"/>
  <c r="U243" i="3"/>
  <c r="T243" i="3"/>
  <c r="S243" i="3"/>
  <c r="AB242" i="3"/>
  <c r="AA242" i="3"/>
  <c r="Z242" i="3"/>
  <c r="Y242" i="3"/>
  <c r="X242" i="3"/>
  <c r="W242" i="3"/>
  <c r="V242" i="3"/>
  <c r="U242" i="3"/>
  <c r="T242" i="3"/>
  <c r="S242" i="3"/>
  <c r="AB241" i="3"/>
  <c r="AA241" i="3"/>
  <c r="Z241" i="3"/>
  <c r="Y241" i="3"/>
  <c r="X241" i="3"/>
  <c r="W241" i="3"/>
  <c r="V241" i="3"/>
  <c r="U241" i="3"/>
  <c r="T241" i="3"/>
  <c r="S241" i="3"/>
  <c r="AB240" i="3"/>
  <c r="AA240" i="3"/>
  <c r="Z240" i="3"/>
  <c r="Y240" i="3"/>
  <c r="X240" i="3"/>
  <c r="W240" i="3"/>
  <c r="V240" i="3"/>
  <c r="U240" i="3"/>
  <c r="T240" i="3"/>
  <c r="S240" i="3"/>
  <c r="AB239" i="3"/>
  <c r="AA239" i="3"/>
  <c r="Z239" i="3"/>
  <c r="Y239" i="3"/>
  <c r="X239" i="3"/>
  <c r="W239" i="3"/>
  <c r="V239" i="3"/>
  <c r="U239" i="3"/>
  <c r="T239" i="3"/>
  <c r="S239" i="3"/>
  <c r="AB238" i="3"/>
  <c r="AA238" i="3"/>
  <c r="Z238" i="3"/>
  <c r="Y238" i="3"/>
  <c r="X238" i="3"/>
  <c r="W238" i="3"/>
  <c r="V238" i="3"/>
  <c r="U238" i="3"/>
  <c r="T238" i="3"/>
  <c r="S238" i="3"/>
  <c r="AB237" i="3"/>
  <c r="AA237" i="3"/>
  <c r="Z237" i="3"/>
  <c r="Y237" i="3"/>
  <c r="X237" i="3"/>
  <c r="W237" i="3"/>
  <c r="V237" i="3"/>
  <c r="U237" i="3"/>
  <c r="T237" i="3"/>
  <c r="S237" i="3"/>
  <c r="AB236" i="3"/>
  <c r="AA236" i="3"/>
  <c r="Z236" i="3"/>
  <c r="Y236" i="3"/>
  <c r="X236" i="3"/>
  <c r="W236" i="3"/>
  <c r="V236" i="3"/>
  <c r="U236" i="3"/>
  <c r="T236" i="3"/>
  <c r="S236" i="3"/>
  <c r="AB235" i="3"/>
  <c r="AA235" i="3"/>
  <c r="Z235" i="3"/>
  <c r="Y235" i="3"/>
  <c r="X235" i="3"/>
  <c r="W235" i="3"/>
  <c r="V235" i="3"/>
  <c r="U235" i="3"/>
  <c r="T235" i="3"/>
  <c r="S235" i="3"/>
  <c r="AB234" i="3"/>
  <c r="AA234" i="3"/>
  <c r="Z234" i="3"/>
  <c r="Y234" i="3"/>
  <c r="X234" i="3"/>
  <c r="W234" i="3"/>
  <c r="V234" i="3"/>
  <c r="U234" i="3"/>
  <c r="T234" i="3"/>
  <c r="S234" i="3"/>
  <c r="AB233" i="3"/>
  <c r="AA233" i="3"/>
  <c r="Z233" i="3"/>
  <c r="Y233" i="3"/>
  <c r="X233" i="3"/>
  <c r="W233" i="3"/>
  <c r="V233" i="3"/>
  <c r="U233" i="3"/>
  <c r="T233" i="3"/>
  <c r="S233" i="3"/>
  <c r="AB232" i="3"/>
  <c r="AA232" i="3"/>
  <c r="Z232" i="3"/>
  <c r="Y232" i="3"/>
  <c r="X232" i="3"/>
  <c r="W232" i="3"/>
  <c r="V232" i="3"/>
  <c r="U232" i="3"/>
  <c r="T232" i="3"/>
  <c r="S232" i="3"/>
  <c r="AB231" i="3"/>
  <c r="AA231" i="3"/>
  <c r="Z231" i="3"/>
  <c r="Y231" i="3"/>
  <c r="X231" i="3"/>
  <c r="W231" i="3"/>
  <c r="V231" i="3"/>
  <c r="U231" i="3"/>
  <c r="T231" i="3"/>
  <c r="S231" i="3"/>
  <c r="AB230" i="3"/>
  <c r="AA230" i="3"/>
  <c r="Z230" i="3"/>
  <c r="Y230" i="3"/>
  <c r="X230" i="3"/>
  <c r="W230" i="3"/>
  <c r="V230" i="3"/>
  <c r="U230" i="3"/>
  <c r="T230" i="3"/>
  <c r="S230" i="3"/>
  <c r="AB229" i="3"/>
  <c r="AA229" i="3"/>
  <c r="Z229" i="3"/>
  <c r="Y229" i="3"/>
  <c r="X229" i="3"/>
  <c r="W229" i="3"/>
  <c r="V229" i="3"/>
  <c r="U229" i="3"/>
  <c r="T229" i="3"/>
  <c r="S229" i="3"/>
  <c r="AB228" i="3"/>
  <c r="AA228" i="3"/>
  <c r="Z228" i="3"/>
  <c r="Y228" i="3"/>
  <c r="X228" i="3"/>
  <c r="W228" i="3"/>
  <c r="V228" i="3"/>
  <c r="U228" i="3"/>
  <c r="T228" i="3"/>
  <c r="S228" i="3"/>
  <c r="AB227" i="3"/>
  <c r="AA227" i="3"/>
  <c r="Z227" i="3"/>
  <c r="Y227" i="3"/>
  <c r="X227" i="3"/>
  <c r="W227" i="3"/>
  <c r="V227" i="3"/>
  <c r="U227" i="3"/>
  <c r="T227" i="3"/>
  <c r="S227" i="3"/>
  <c r="AB226" i="3"/>
  <c r="AA226" i="3"/>
  <c r="Z226" i="3"/>
  <c r="Y226" i="3"/>
  <c r="X226" i="3"/>
  <c r="W226" i="3"/>
  <c r="V226" i="3"/>
  <c r="U226" i="3"/>
  <c r="T226" i="3"/>
  <c r="S226" i="3"/>
  <c r="AB225" i="3"/>
  <c r="AA225" i="3"/>
  <c r="Z225" i="3"/>
  <c r="Y225" i="3"/>
  <c r="X225" i="3"/>
  <c r="W225" i="3"/>
  <c r="V225" i="3"/>
  <c r="U225" i="3"/>
  <c r="T225" i="3"/>
  <c r="S225" i="3"/>
  <c r="AB224" i="3"/>
  <c r="AA224" i="3"/>
  <c r="Z224" i="3"/>
  <c r="Y224" i="3"/>
  <c r="X224" i="3"/>
  <c r="W224" i="3"/>
  <c r="V224" i="3"/>
  <c r="U224" i="3"/>
  <c r="T224" i="3"/>
  <c r="S224" i="3"/>
  <c r="AB223" i="3"/>
  <c r="AA223" i="3"/>
  <c r="Z223" i="3"/>
  <c r="Y223" i="3"/>
  <c r="X223" i="3"/>
  <c r="W223" i="3"/>
  <c r="V223" i="3"/>
  <c r="U223" i="3"/>
  <c r="T223" i="3"/>
  <c r="S223" i="3"/>
  <c r="AB222" i="3"/>
  <c r="AA222" i="3"/>
  <c r="Z222" i="3"/>
  <c r="Y222" i="3"/>
  <c r="X222" i="3"/>
  <c r="W222" i="3"/>
  <c r="V222" i="3"/>
  <c r="U222" i="3"/>
  <c r="T222" i="3"/>
  <c r="S222" i="3"/>
  <c r="AB221" i="3"/>
  <c r="AA221" i="3"/>
  <c r="Z221" i="3"/>
  <c r="Y221" i="3"/>
  <c r="X221" i="3"/>
  <c r="W221" i="3"/>
  <c r="V221" i="3"/>
  <c r="U221" i="3"/>
  <c r="T221" i="3"/>
  <c r="S221" i="3"/>
  <c r="AB220" i="3"/>
  <c r="AA220" i="3"/>
  <c r="Z220" i="3"/>
  <c r="Y220" i="3"/>
  <c r="X220" i="3"/>
  <c r="W220" i="3"/>
  <c r="V220" i="3"/>
  <c r="U220" i="3"/>
  <c r="T220" i="3"/>
  <c r="S220" i="3"/>
  <c r="AB219" i="3"/>
  <c r="AA219" i="3"/>
  <c r="Z219" i="3"/>
  <c r="Y219" i="3"/>
  <c r="X219" i="3"/>
  <c r="W219" i="3"/>
  <c r="V219" i="3"/>
  <c r="U219" i="3"/>
  <c r="T219" i="3"/>
  <c r="S219" i="3"/>
  <c r="AB218" i="3"/>
  <c r="AA218" i="3"/>
  <c r="Z218" i="3"/>
  <c r="Y218" i="3"/>
  <c r="X218" i="3"/>
  <c r="W218" i="3"/>
  <c r="V218" i="3"/>
  <c r="U218" i="3"/>
  <c r="T218" i="3"/>
  <c r="S218" i="3"/>
  <c r="AB217" i="3"/>
  <c r="AA217" i="3"/>
  <c r="Z217" i="3"/>
  <c r="Y217" i="3"/>
  <c r="X217" i="3"/>
  <c r="W217" i="3"/>
  <c r="V217" i="3"/>
  <c r="U217" i="3"/>
  <c r="T217" i="3"/>
  <c r="S217" i="3"/>
  <c r="AB216" i="3"/>
  <c r="AA216" i="3"/>
  <c r="Z216" i="3"/>
  <c r="Y216" i="3"/>
  <c r="X216" i="3"/>
  <c r="W216" i="3"/>
  <c r="V216" i="3"/>
  <c r="U216" i="3"/>
  <c r="T216" i="3"/>
  <c r="S216" i="3"/>
  <c r="AB215" i="3"/>
  <c r="AA215" i="3"/>
  <c r="Z215" i="3"/>
  <c r="Y215" i="3"/>
  <c r="X215" i="3"/>
  <c r="W215" i="3"/>
  <c r="V215" i="3"/>
  <c r="U215" i="3"/>
  <c r="T215" i="3"/>
  <c r="S215" i="3"/>
  <c r="AB214" i="3"/>
  <c r="AA214" i="3"/>
  <c r="Z214" i="3"/>
  <c r="Y214" i="3"/>
  <c r="X214" i="3"/>
  <c r="W214" i="3"/>
  <c r="V214" i="3"/>
  <c r="U214" i="3"/>
  <c r="T214" i="3"/>
  <c r="S214" i="3"/>
  <c r="AB213" i="3"/>
  <c r="AA213" i="3"/>
  <c r="Z213" i="3"/>
  <c r="Y213" i="3"/>
  <c r="X213" i="3"/>
  <c r="W213" i="3"/>
  <c r="V213" i="3"/>
  <c r="U213" i="3"/>
  <c r="T213" i="3"/>
  <c r="S213" i="3"/>
  <c r="AB212" i="3"/>
  <c r="AA212" i="3"/>
  <c r="Z212" i="3"/>
  <c r="Y212" i="3"/>
  <c r="X212" i="3"/>
  <c r="W212" i="3"/>
  <c r="V212" i="3"/>
  <c r="U212" i="3"/>
  <c r="T212" i="3"/>
  <c r="S212" i="3"/>
  <c r="AB211" i="3"/>
  <c r="AA211" i="3"/>
  <c r="Z211" i="3"/>
  <c r="Y211" i="3"/>
  <c r="X211" i="3"/>
  <c r="W211" i="3"/>
  <c r="V211" i="3"/>
  <c r="U211" i="3"/>
  <c r="T211" i="3"/>
  <c r="S211" i="3"/>
  <c r="AB210" i="3"/>
  <c r="AA210" i="3"/>
  <c r="Z210" i="3"/>
  <c r="Y210" i="3"/>
  <c r="X210" i="3"/>
  <c r="W210" i="3"/>
  <c r="V210" i="3"/>
  <c r="U210" i="3"/>
  <c r="T210" i="3"/>
  <c r="S210" i="3"/>
  <c r="AB209" i="3"/>
  <c r="AA209" i="3"/>
  <c r="Z209" i="3"/>
  <c r="Y209" i="3"/>
  <c r="X209" i="3"/>
  <c r="W209" i="3"/>
  <c r="V209" i="3"/>
  <c r="U209" i="3"/>
  <c r="T209" i="3"/>
  <c r="S209" i="3"/>
  <c r="AB208" i="3"/>
  <c r="AA208" i="3"/>
  <c r="Z208" i="3"/>
  <c r="Y208" i="3"/>
  <c r="X208" i="3"/>
  <c r="W208" i="3"/>
  <c r="V208" i="3"/>
  <c r="U208" i="3"/>
  <c r="T208" i="3"/>
  <c r="S208" i="3"/>
  <c r="AB207" i="3"/>
  <c r="AA207" i="3"/>
  <c r="Z207" i="3"/>
  <c r="Y207" i="3"/>
  <c r="X207" i="3"/>
  <c r="W207" i="3"/>
  <c r="V207" i="3"/>
  <c r="U207" i="3"/>
  <c r="T207" i="3"/>
  <c r="S207" i="3"/>
  <c r="AB206" i="3"/>
  <c r="AA206" i="3"/>
  <c r="Z206" i="3"/>
  <c r="Y206" i="3"/>
  <c r="X206" i="3"/>
  <c r="W206" i="3"/>
  <c r="V206" i="3"/>
  <c r="U206" i="3"/>
  <c r="T206" i="3"/>
  <c r="S206" i="3"/>
  <c r="AB205" i="3"/>
  <c r="AA205" i="3"/>
  <c r="Z205" i="3"/>
  <c r="Y205" i="3"/>
  <c r="X205" i="3"/>
  <c r="W205" i="3"/>
  <c r="V205" i="3"/>
  <c r="U205" i="3"/>
  <c r="T205" i="3"/>
  <c r="S205" i="3"/>
  <c r="AB204" i="3"/>
  <c r="AA204" i="3"/>
  <c r="Z204" i="3"/>
  <c r="Y204" i="3"/>
  <c r="X204" i="3"/>
  <c r="W204" i="3"/>
  <c r="V204" i="3"/>
  <c r="U204" i="3"/>
  <c r="T204" i="3"/>
  <c r="S204" i="3"/>
  <c r="AB203" i="3"/>
  <c r="AA203" i="3"/>
  <c r="Z203" i="3"/>
  <c r="Y203" i="3"/>
  <c r="X203" i="3"/>
  <c r="W203" i="3"/>
  <c r="V203" i="3"/>
  <c r="U203" i="3"/>
  <c r="T203" i="3"/>
  <c r="S203" i="3"/>
  <c r="AB202" i="3"/>
  <c r="AA202" i="3"/>
  <c r="Z202" i="3"/>
  <c r="Y202" i="3"/>
  <c r="X202" i="3"/>
  <c r="W202" i="3"/>
  <c r="V202" i="3"/>
  <c r="U202" i="3"/>
  <c r="T202" i="3"/>
  <c r="S202" i="3"/>
  <c r="AB201" i="3"/>
  <c r="AA201" i="3"/>
  <c r="Z201" i="3"/>
  <c r="Y201" i="3"/>
  <c r="X201" i="3"/>
  <c r="W201" i="3"/>
  <c r="V201" i="3"/>
  <c r="U201" i="3"/>
  <c r="T201" i="3"/>
  <c r="S201" i="3"/>
  <c r="AB200" i="3"/>
  <c r="AA200" i="3"/>
  <c r="Z200" i="3"/>
  <c r="Y200" i="3"/>
  <c r="X200" i="3"/>
  <c r="W200" i="3"/>
  <c r="V200" i="3"/>
  <c r="U200" i="3"/>
  <c r="T200" i="3"/>
  <c r="S200" i="3"/>
  <c r="AB199" i="3"/>
  <c r="AA199" i="3"/>
  <c r="Z199" i="3"/>
  <c r="Y199" i="3"/>
  <c r="X199" i="3"/>
  <c r="W199" i="3"/>
  <c r="V199" i="3"/>
  <c r="U199" i="3"/>
  <c r="T199" i="3"/>
  <c r="S199" i="3"/>
  <c r="AB198" i="3"/>
  <c r="AA198" i="3"/>
  <c r="Z198" i="3"/>
  <c r="Y198" i="3"/>
  <c r="X198" i="3"/>
  <c r="W198" i="3"/>
  <c r="V198" i="3"/>
  <c r="U198" i="3"/>
  <c r="T198" i="3"/>
  <c r="S198" i="3"/>
  <c r="AB197" i="3"/>
  <c r="AA197" i="3"/>
  <c r="Z197" i="3"/>
  <c r="Y197" i="3"/>
  <c r="X197" i="3"/>
  <c r="W197" i="3"/>
  <c r="V197" i="3"/>
  <c r="U197" i="3"/>
  <c r="T197" i="3"/>
  <c r="S197" i="3"/>
  <c r="AB196" i="3"/>
  <c r="AA196" i="3"/>
  <c r="Z196" i="3"/>
  <c r="Y196" i="3"/>
  <c r="X196" i="3"/>
  <c r="W196" i="3"/>
  <c r="V196" i="3"/>
  <c r="U196" i="3"/>
  <c r="T196" i="3"/>
  <c r="S196" i="3"/>
  <c r="AB195" i="3"/>
  <c r="AA195" i="3"/>
  <c r="Z195" i="3"/>
  <c r="Y195" i="3"/>
  <c r="X195" i="3"/>
  <c r="W195" i="3"/>
  <c r="V195" i="3"/>
  <c r="U195" i="3"/>
  <c r="T195" i="3"/>
  <c r="S195" i="3"/>
  <c r="AB194" i="3"/>
  <c r="AA194" i="3"/>
  <c r="Z194" i="3"/>
  <c r="Y194" i="3"/>
  <c r="X194" i="3"/>
  <c r="W194" i="3"/>
  <c r="V194" i="3"/>
  <c r="U194" i="3"/>
  <c r="T194" i="3"/>
  <c r="S194" i="3"/>
  <c r="AB193" i="3"/>
  <c r="AA193" i="3"/>
  <c r="Z193" i="3"/>
  <c r="Y193" i="3"/>
  <c r="X193" i="3"/>
  <c r="W193" i="3"/>
  <c r="V193" i="3"/>
  <c r="U193" i="3"/>
  <c r="T193" i="3"/>
  <c r="S193" i="3"/>
  <c r="AB192" i="3"/>
  <c r="AA192" i="3"/>
  <c r="Z192" i="3"/>
  <c r="Y192" i="3"/>
  <c r="X192" i="3"/>
  <c r="W192" i="3"/>
  <c r="V192" i="3"/>
  <c r="U192" i="3"/>
  <c r="T192" i="3"/>
  <c r="S192" i="3"/>
  <c r="AB191" i="3"/>
  <c r="AA191" i="3"/>
  <c r="Z191" i="3"/>
  <c r="Y191" i="3"/>
  <c r="X191" i="3"/>
  <c r="W191" i="3"/>
  <c r="V191" i="3"/>
  <c r="U191" i="3"/>
  <c r="T191" i="3"/>
  <c r="S191" i="3"/>
  <c r="AB190" i="3"/>
  <c r="AA190" i="3"/>
  <c r="Z190" i="3"/>
  <c r="Y190" i="3"/>
  <c r="X190" i="3"/>
  <c r="W190" i="3"/>
  <c r="V190" i="3"/>
  <c r="U190" i="3"/>
  <c r="T190" i="3"/>
  <c r="S190" i="3"/>
  <c r="AB189" i="3"/>
  <c r="AA189" i="3"/>
  <c r="Z189" i="3"/>
  <c r="Y189" i="3"/>
  <c r="X189" i="3"/>
  <c r="W189" i="3"/>
  <c r="V189" i="3"/>
  <c r="U189" i="3"/>
  <c r="T189" i="3"/>
  <c r="S189" i="3"/>
  <c r="AB188" i="3"/>
  <c r="AA188" i="3"/>
  <c r="Z188" i="3"/>
  <c r="Y188" i="3"/>
  <c r="X188" i="3"/>
  <c r="W188" i="3"/>
  <c r="V188" i="3"/>
  <c r="U188" i="3"/>
  <c r="T188" i="3"/>
  <c r="S188" i="3"/>
  <c r="AB187" i="3"/>
  <c r="AA187" i="3"/>
  <c r="Z187" i="3"/>
  <c r="Y187" i="3"/>
  <c r="X187" i="3"/>
  <c r="W187" i="3"/>
  <c r="V187" i="3"/>
  <c r="U187" i="3"/>
  <c r="T187" i="3"/>
  <c r="S187" i="3"/>
  <c r="AB186" i="3"/>
  <c r="AA186" i="3"/>
  <c r="Z186" i="3"/>
  <c r="Y186" i="3"/>
  <c r="X186" i="3"/>
  <c r="W186" i="3"/>
  <c r="V186" i="3"/>
  <c r="U186" i="3"/>
  <c r="T186" i="3"/>
  <c r="S186" i="3"/>
  <c r="AB185" i="3"/>
  <c r="AA185" i="3"/>
  <c r="Z185" i="3"/>
  <c r="Y185" i="3"/>
  <c r="X185" i="3"/>
  <c r="W185" i="3"/>
  <c r="V185" i="3"/>
  <c r="U185" i="3"/>
  <c r="T185" i="3"/>
  <c r="S185" i="3"/>
  <c r="AB184" i="3"/>
  <c r="AA184" i="3"/>
  <c r="Z184" i="3"/>
  <c r="Y184" i="3"/>
  <c r="X184" i="3"/>
  <c r="W184" i="3"/>
  <c r="V184" i="3"/>
  <c r="U184" i="3"/>
  <c r="T184" i="3"/>
  <c r="S184" i="3"/>
  <c r="AB183" i="3"/>
  <c r="AA183" i="3"/>
  <c r="Z183" i="3"/>
  <c r="Y183" i="3"/>
  <c r="X183" i="3"/>
  <c r="W183" i="3"/>
  <c r="V183" i="3"/>
  <c r="U183" i="3"/>
  <c r="T183" i="3"/>
  <c r="S183" i="3"/>
  <c r="AB182" i="3"/>
  <c r="AA182" i="3"/>
  <c r="Z182" i="3"/>
  <c r="Y182" i="3"/>
  <c r="X182" i="3"/>
  <c r="W182" i="3"/>
  <c r="V182" i="3"/>
  <c r="U182" i="3"/>
  <c r="T182" i="3"/>
  <c r="S182" i="3"/>
  <c r="AB181" i="3"/>
  <c r="AA181" i="3"/>
  <c r="Z181" i="3"/>
  <c r="Y181" i="3"/>
  <c r="X181" i="3"/>
  <c r="W181" i="3"/>
  <c r="V181" i="3"/>
  <c r="U181" i="3"/>
  <c r="T181" i="3"/>
  <c r="S181" i="3"/>
  <c r="AB180" i="3"/>
  <c r="AA180" i="3"/>
  <c r="Z180" i="3"/>
  <c r="Y180" i="3"/>
  <c r="X180" i="3"/>
  <c r="W180" i="3"/>
  <c r="V180" i="3"/>
  <c r="U180" i="3"/>
  <c r="T180" i="3"/>
  <c r="S180" i="3"/>
  <c r="AB179" i="3"/>
  <c r="AA179" i="3"/>
  <c r="Z179" i="3"/>
  <c r="Y179" i="3"/>
  <c r="X179" i="3"/>
  <c r="W179" i="3"/>
  <c r="V179" i="3"/>
  <c r="U179" i="3"/>
  <c r="T179" i="3"/>
  <c r="S179" i="3"/>
  <c r="AB178" i="3"/>
  <c r="AA178" i="3"/>
  <c r="Z178" i="3"/>
  <c r="Y178" i="3"/>
  <c r="X178" i="3"/>
  <c r="W178" i="3"/>
  <c r="V178" i="3"/>
  <c r="U178" i="3"/>
  <c r="T178" i="3"/>
  <c r="S178" i="3"/>
  <c r="AB177" i="3"/>
  <c r="AA177" i="3"/>
  <c r="Z177" i="3"/>
  <c r="Y177" i="3"/>
  <c r="X177" i="3"/>
  <c r="W177" i="3"/>
  <c r="V177" i="3"/>
  <c r="U177" i="3"/>
  <c r="T177" i="3"/>
  <c r="S177" i="3"/>
  <c r="N30" i="1"/>
  <c r="U29" i="1"/>
  <c r="N32" i="1"/>
  <c r="N31" i="1"/>
  <c r="N29" i="1"/>
  <c r="N28" i="1"/>
  <c r="N27" i="1"/>
  <c r="N14" i="1"/>
  <c r="BB42" i="1" l="1"/>
  <c r="AG42" i="1"/>
  <c r="F13" i="1"/>
  <c r="BR14" i="1"/>
  <c r="BP42" i="1"/>
  <c r="AW14" i="1"/>
  <c r="AW13" i="1"/>
  <c r="AW12" i="1"/>
  <c r="AU42" i="1"/>
  <c r="AB182" i="5"/>
  <c r="AA182" i="5"/>
  <c r="Z182" i="5"/>
  <c r="Y182" i="5"/>
  <c r="X182" i="5"/>
  <c r="W182" i="5"/>
  <c r="V182" i="5"/>
  <c r="U182" i="5"/>
  <c r="T182" i="5"/>
  <c r="S182" i="5"/>
  <c r="AB181" i="5"/>
  <c r="AA181" i="5"/>
  <c r="Z181" i="5"/>
  <c r="Y181" i="5"/>
  <c r="X181" i="5"/>
  <c r="W181" i="5"/>
  <c r="V181" i="5"/>
  <c r="U181" i="5"/>
  <c r="T181" i="5"/>
  <c r="S181" i="5"/>
  <c r="AB238" i="4"/>
  <c r="AA238" i="4"/>
  <c r="Z238" i="4"/>
  <c r="Y238" i="4"/>
  <c r="X238" i="4"/>
  <c r="W238" i="4"/>
  <c r="V238" i="4"/>
  <c r="U238" i="4"/>
  <c r="T238" i="4"/>
  <c r="S238" i="4"/>
  <c r="AB237" i="4"/>
  <c r="AA237" i="4"/>
  <c r="Z237" i="4"/>
  <c r="Y237" i="4"/>
  <c r="X237" i="4"/>
  <c r="W237" i="4"/>
  <c r="V237" i="4"/>
  <c r="U237" i="4"/>
  <c r="T237" i="4"/>
  <c r="S237" i="4"/>
  <c r="AB236" i="4"/>
  <c r="AA236" i="4"/>
  <c r="Z236" i="4"/>
  <c r="Y236" i="4"/>
  <c r="X236" i="4"/>
  <c r="W236" i="4"/>
  <c r="V236" i="4"/>
  <c r="U236" i="4"/>
  <c r="T236" i="4"/>
  <c r="S236" i="4"/>
  <c r="AB235" i="4"/>
  <c r="AA235" i="4"/>
  <c r="Z235" i="4"/>
  <c r="Y235" i="4"/>
  <c r="X235" i="4"/>
  <c r="W235" i="4"/>
  <c r="V235" i="4"/>
  <c r="U235" i="4"/>
  <c r="T235" i="4"/>
  <c r="S235" i="4"/>
  <c r="AB234" i="4"/>
  <c r="AA234" i="4"/>
  <c r="Z234" i="4"/>
  <c r="Y234" i="4"/>
  <c r="X234" i="4"/>
  <c r="W234" i="4"/>
  <c r="V234" i="4"/>
  <c r="U234" i="4"/>
  <c r="T234" i="4"/>
  <c r="S234" i="4"/>
  <c r="AB233" i="4"/>
  <c r="AA233" i="4"/>
  <c r="Z233" i="4"/>
  <c r="Y233" i="4"/>
  <c r="X233" i="4"/>
  <c r="W233" i="4"/>
  <c r="V233" i="4"/>
  <c r="U233" i="4"/>
  <c r="T233" i="4"/>
  <c r="S233" i="4"/>
  <c r="AB87" i="2"/>
  <c r="AA87" i="2"/>
  <c r="Z87" i="2"/>
  <c r="Y87" i="2"/>
  <c r="X87" i="2"/>
  <c r="W87" i="2"/>
  <c r="V87" i="2"/>
  <c r="U87" i="2"/>
  <c r="T87" i="2"/>
  <c r="S87" i="2"/>
  <c r="AB86" i="2"/>
  <c r="AA86" i="2"/>
  <c r="Z86" i="2"/>
  <c r="Y86" i="2"/>
  <c r="X86" i="2"/>
  <c r="W86" i="2"/>
  <c r="V86" i="2"/>
  <c r="U86" i="2"/>
  <c r="T86" i="2"/>
  <c r="S86" i="2"/>
  <c r="AB85" i="2"/>
  <c r="AA85" i="2"/>
  <c r="Z85" i="2"/>
  <c r="Y85" i="2"/>
  <c r="X85" i="2"/>
  <c r="W85" i="2"/>
  <c r="V85" i="2"/>
  <c r="U85" i="2"/>
  <c r="T85" i="2"/>
  <c r="S85" i="2"/>
  <c r="AB84" i="2"/>
  <c r="AA84" i="2"/>
  <c r="Z84" i="2"/>
  <c r="Y84" i="2"/>
  <c r="X84" i="2"/>
  <c r="W84" i="2"/>
  <c r="V84" i="2"/>
  <c r="U84" i="2"/>
  <c r="T84" i="2"/>
  <c r="S84" i="2"/>
  <c r="AN42" i="1"/>
  <c r="AP19" i="1" l="1"/>
  <c r="BK23" i="1"/>
  <c r="Z42" i="1"/>
  <c r="AB14" i="1"/>
  <c r="AB13" i="1"/>
  <c r="AB232" i="4"/>
  <c r="AA232" i="4"/>
  <c r="Z232" i="4"/>
  <c r="Y232" i="4"/>
  <c r="X232" i="4"/>
  <c r="W232" i="4"/>
  <c r="V232" i="4"/>
  <c r="U232" i="4"/>
  <c r="T232" i="4"/>
  <c r="S232" i="4"/>
  <c r="AB231" i="4"/>
  <c r="AA231" i="4"/>
  <c r="Z231" i="4"/>
  <c r="Y231" i="4"/>
  <c r="X231" i="4"/>
  <c r="W231" i="4"/>
  <c r="V231" i="4"/>
  <c r="U231" i="4"/>
  <c r="T231" i="4"/>
  <c r="S231" i="4"/>
  <c r="AB230" i="4"/>
  <c r="AA230" i="4"/>
  <c r="Z230" i="4"/>
  <c r="Y230" i="4"/>
  <c r="X230" i="4"/>
  <c r="W230" i="4"/>
  <c r="V230" i="4"/>
  <c r="U230" i="4"/>
  <c r="T230" i="4"/>
  <c r="S230" i="4"/>
  <c r="AB229" i="4"/>
  <c r="AA229" i="4"/>
  <c r="Z229" i="4"/>
  <c r="Y229" i="4"/>
  <c r="X229" i="4"/>
  <c r="W229" i="4"/>
  <c r="V229" i="4"/>
  <c r="U229" i="4"/>
  <c r="T229" i="4"/>
  <c r="S229" i="4"/>
  <c r="AB228" i="4"/>
  <c r="AA228" i="4"/>
  <c r="Z228" i="4"/>
  <c r="Y228" i="4"/>
  <c r="X228" i="4"/>
  <c r="W228" i="4"/>
  <c r="V228" i="4"/>
  <c r="U228" i="4"/>
  <c r="T228" i="4"/>
  <c r="S228" i="4"/>
  <c r="AB227" i="4"/>
  <c r="AA227" i="4"/>
  <c r="Z227" i="4"/>
  <c r="Y227" i="4"/>
  <c r="X227" i="4"/>
  <c r="W227" i="4"/>
  <c r="V227" i="4"/>
  <c r="U227" i="4"/>
  <c r="T227" i="4"/>
  <c r="S227" i="4"/>
  <c r="AB226" i="4"/>
  <c r="AA226" i="4"/>
  <c r="Z226" i="4"/>
  <c r="Y226" i="4"/>
  <c r="X226" i="4"/>
  <c r="W226" i="4"/>
  <c r="V226" i="4"/>
  <c r="U226" i="4"/>
  <c r="T226" i="4"/>
  <c r="S226" i="4"/>
  <c r="AB225" i="4"/>
  <c r="AA225" i="4"/>
  <c r="Z225" i="4"/>
  <c r="Y225" i="4"/>
  <c r="X225" i="4"/>
  <c r="W225" i="4"/>
  <c r="V225" i="4"/>
  <c r="U225" i="4"/>
  <c r="T225" i="4"/>
  <c r="S225" i="4"/>
  <c r="AB224" i="4"/>
  <c r="AA224" i="4"/>
  <c r="Z224" i="4"/>
  <c r="Y224" i="4"/>
  <c r="X224" i="4"/>
  <c r="W224" i="4"/>
  <c r="V224" i="4"/>
  <c r="U224" i="4"/>
  <c r="T224" i="4"/>
  <c r="S224" i="4"/>
  <c r="AB223" i="4"/>
  <c r="AA223" i="4"/>
  <c r="Z223" i="4"/>
  <c r="Y223" i="4"/>
  <c r="X223" i="4"/>
  <c r="W223" i="4"/>
  <c r="V223" i="4"/>
  <c r="U223" i="4"/>
  <c r="T223" i="4"/>
  <c r="S223" i="4"/>
  <c r="AB222" i="4"/>
  <c r="AA222" i="4"/>
  <c r="Z222" i="4"/>
  <c r="Y222" i="4"/>
  <c r="X222" i="4"/>
  <c r="W222" i="4"/>
  <c r="V222" i="4"/>
  <c r="U222" i="4"/>
  <c r="T222" i="4"/>
  <c r="S222" i="4"/>
  <c r="AB221" i="4"/>
  <c r="AA221" i="4"/>
  <c r="Z221" i="4"/>
  <c r="Y221" i="4"/>
  <c r="X221" i="4"/>
  <c r="W221" i="4"/>
  <c r="V221" i="4"/>
  <c r="U221" i="4"/>
  <c r="T221" i="4"/>
  <c r="S221" i="4"/>
  <c r="AB220" i="4"/>
  <c r="AA220" i="4"/>
  <c r="Z220" i="4"/>
  <c r="Y220" i="4"/>
  <c r="X220" i="4"/>
  <c r="W220" i="4"/>
  <c r="V220" i="4"/>
  <c r="U220" i="4"/>
  <c r="T220" i="4"/>
  <c r="S220" i="4"/>
  <c r="AB219" i="4"/>
  <c r="AA219" i="4"/>
  <c r="Z219" i="4"/>
  <c r="Y219" i="4"/>
  <c r="X219" i="4"/>
  <c r="W219" i="4"/>
  <c r="V219" i="4"/>
  <c r="U219" i="4"/>
  <c r="T219" i="4"/>
  <c r="S219" i="4"/>
  <c r="AB180" i="5"/>
  <c r="AA180" i="5"/>
  <c r="Z180" i="5"/>
  <c r="Y180" i="5"/>
  <c r="X180" i="5"/>
  <c r="W180" i="5"/>
  <c r="V180" i="5"/>
  <c r="U180" i="5"/>
  <c r="T180" i="5"/>
  <c r="S180" i="5"/>
  <c r="AB179" i="5"/>
  <c r="AA179" i="5"/>
  <c r="Z179" i="5"/>
  <c r="Y179" i="5"/>
  <c r="X179" i="5"/>
  <c r="W179" i="5"/>
  <c r="V179" i="5"/>
  <c r="U179" i="5"/>
  <c r="T179" i="5"/>
  <c r="S179" i="5"/>
  <c r="AB178" i="5"/>
  <c r="AA178" i="5"/>
  <c r="Z178" i="5"/>
  <c r="Y178" i="5"/>
  <c r="X178" i="5"/>
  <c r="W178" i="5"/>
  <c r="V178" i="5"/>
  <c r="U178" i="5"/>
  <c r="T178" i="5"/>
  <c r="S178" i="5"/>
  <c r="AB177" i="5"/>
  <c r="AA177" i="5"/>
  <c r="Z177" i="5"/>
  <c r="Y177" i="5"/>
  <c r="X177" i="5"/>
  <c r="W177" i="5"/>
  <c r="V177" i="5"/>
  <c r="U177" i="5"/>
  <c r="T177" i="5"/>
  <c r="S177" i="5"/>
  <c r="AB176" i="5"/>
  <c r="AA176" i="5"/>
  <c r="Z176" i="5"/>
  <c r="Y176" i="5"/>
  <c r="X176" i="5"/>
  <c r="W176" i="5"/>
  <c r="V176" i="5"/>
  <c r="U176" i="5"/>
  <c r="T176" i="5"/>
  <c r="S176" i="5"/>
  <c r="AB175" i="5"/>
  <c r="AA175" i="5"/>
  <c r="Z175" i="5"/>
  <c r="Y175" i="5"/>
  <c r="X175" i="5"/>
  <c r="W175" i="5"/>
  <c r="V175" i="5"/>
  <c r="U175" i="5"/>
  <c r="T175" i="5"/>
  <c r="S175" i="5"/>
  <c r="AB174" i="5"/>
  <c r="AA174" i="5"/>
  <c r="Z174" i="5"/>
  <c r="Y174" i="5"/>
  <c r="X174" i="5"/>
  <c r="W174" i="5"/>
  <c r="V174" i="5"/>
  <c r="U174" i="5"/>
  <c r="T174" i="5"/>
  <c r="S174" i="5"/>
  <c r="AB83" i="2"/>
  <c r="AA83" i="2"/>
  <c r="Z83" i="2"/>
  <c r="Y83" i="2"/>
  <c r="X83" i="2"/>
  <c r="W83" i="2"/>
  <c r="V83" i="2"/>
  <c r="U83" i="2"/>
  <c r="T83" i="2"/>
  <c r="S83" i="2"/>
  <c r="AB82" i="2"/>
  <c r="AA82" i="2"/>
  <c r="Z82" i="2"/>
  <c r="Y82" i="2"/>
  <c r="X82" i="2"/>
  <c r="W82" i="2"/>
  <c r="V82" i="2"/>
  <c r="U82" i="2"/>
  <c r="T82" i="2"/>
  <c r="S82" i="2"/>
  <c r="BK30" i="1"/>
  <c r="BR30" i="1"/>
  <c r="U31" i="1"/>
  <c r="BK29" i="1"/>
  <c r="AB32" i="1"/>
  <c r="B24" i="8"/>
  <c r="B26" i="8"/>
  <c r="B25" i="8"/>
  <c r="B23" i="8"/>
  <c r="B17" i="8"/>
  <c r="B19" i="8"/>
  <c r="B21" i="8"/>
  <c r="B20" i="8"/>
  <c r="B22" i="8"/>
  <c r="B18" i="8"/>
  <c r="AB173" i="5" l="1"/>
  <c r="AA173" i="5"/>
  <c r="Z173" i="5"/>
  <c r="Y173" i="5"/>
  <c r="X173" i="5"/>
  <c r="W173" i="5"/>
  <c r="V173" i="5"/>
  <c r="U173" i="5"/>
  <c r="T173" i="5"/>
  <c r="S173" i="5"/>
  <c r="AB172" i="5"/>
  <c r="AA172" i="5"/>
  <c r="Z172" i="5"/>
  <c r="Y172" i="5"/>
  <c r="X172" i="5"/>
  <c r="W172" i="5"/>
  <c r="V172" i="5"/>
  <c r="U172" i="5"/>
  <c r="T172" i="5"/>
  <c r="S172" i="5"/>
  <c r="AB171" i="5"/>
  <c r="AA171" i="5"/>
  <c r="Z171" i="5"/>
  <c r="Y171" i="5"/>
  <c r="X171" i="5"/>
  <c r="W171" i="5"/>
  <c r="V171" i="5"/>
  <c r="U171" i="5"/>
  <c r="T171" i="5"/>
  <c r="S171" i="5"/>
  <c r="AB170" i="5"/>
  <c r="AA170" i="5"/>
  <c r="Z170" i="5"/>
  <c r="Y170" i="5"/>
  <c r="X170" i="5"/>
  <c r="W170" i="5"/>
  <c r="V170" i="5"/>
  <c r="U170" i="5"/>
  <c r="T170" i="5"/>
  <c r="S170" i="5"/>
  <c r="AB169" i="5"/>
  <c r="AA169" i="5"/>
  <c r="Z169" i="5"/>
  <c r="Y169" i="5"/>
  <c r="X169" i="5"/>
  <c r="W169" i="5"/>
  <c r="V169" i="5"/>
  <c r="U169" i="5"/>
  <c r="T169" i="5"/>
  <c r="S169" i="5"/>
  <c r="AB168" i="5"/>
  <c r="AA168" i="5"/>
  <c r="Z168" i="5"/>
  <c r="Y168" i="5"/>
  <c r="X168" i="5"/>
  <c r="W168" i="5"/>
  <c r="V168" i="5"/>
  <c r="U168" i="5"/>
  <c r="T168" i="5"/>
  <c r="S168" i="5"/>
  <c r="AB167" i="5"/>
  <c r="AA167" i="5"/>
  <c r="Z167" i="5"/>
  <c r="Y167" i="5"/>
  <c r="X167" i="5"/>
  <c r="W167" i="5"/>
  <c r="V167" i="5"/>
  <c r="U167" i="5"/>
  <c r="T167" i="5"/>
  <c r="S167" i="5"/>
  <c r="AB166" i="5"/>
  <c r="AA166" i="5"/>
  <c r="Z166" i="5"/>
  <c r="Y166" i="5"/>
  <c r="X166" i="5"/>
  <c r="W166" i="5"/>
  <c r="V166" i="5"/>
  <c r="U166" i="5"/>
  <c r="T166" i="5"/>
  <c r="S166" i="5"/>
  <c r="AB165" i="5"/>
  <c r="AA165" i="5"/>
  <c r="Z165" i="5"/>
  <c r="Y165" i="5"/>
  <c r="X165" i="5"/>
  <c r="W165" i="5"/>
  <c r="V165" i="5"/>
  <c r="U165" i="5"/>
  <c r="T165" i="5"/>
  <c r="S165" i="5"/>
  <c r="AB164" i="5"/>
  <c r="AA164" i="5"/>
  <c r="Z164" i="5"/>
  <c r="Y164" i="5"/>
  <c r="X164" i="5"/>
  <c r="W164" i="5"/>
  <c r="V164" i="5"/>
  <c r="U164" i="5"/>
  <c r="T164" i="5"/>
  <c r="S164" i="5"/>
  <c r="AB163" i="5"/>
  <c r="AA163" i="5"/>
  <c r="Z163" i="5"/>
  <c r="Y163" i="5"/>
  <c r="X163" i="5"/>
  <c r="W163" i="5"/>
  <c r="V163" i="5"/>
  <c r="U163" i="5"/>
  <c r="T163" i="5"/>
  <c r="S163" i="5"/>
  <c r="AB162" i="5"/>
  <c r="AA162" i="5"/>
  <c r="Z162" i="5"/>
  <c r="Y162" i="5"/>
  <c r="X162" i="5"/>
  <c r="W162" i="5"/>
  <c r="V162" i="5"/>
  <c r="U162" i="5"/>
  <c r="T162" i="5"/>
  <c r="S162" i="5"/>
  <c r="AB161" i="5"/>
  <c r="AA161" i="5"/>
  <c r="Z161" i="5"/>
  <c r="Y161" i="5"/>
  <c r="X161" i="5"/>
  <c r="W161" i="5"/>
  <c r="V161" i="5"/>
  <c r="U161" i="5"/>
  <c r="T161" i="5"/>
  <c r="S161" i="5"/>
  <c r="AB160" i="5"/>
  <c r="AA160" i="5"/>
  <c r="Z160" i="5"/>
  <c r="Y160" i="5"/>
  <c r="X160" i="5"/>
  <c r="W160" i="5"/>
  <c r="V160" i="5"/>
  <c r="U160" i="5"/>
  <c r="T160" i="5"/>
  <c r="S160" i="5"/>
  <c r="AB159" i="5"/>
  <c r="AA159" i="5"/>
  <c r="Z159" i="5"/>
  <c r="Y159" i="5"/>
  <c r="X159" i="5"/>
  <c r="W159" i="5"/>
  <c r="V159" i="5"/>
  <c r="U159" i="5"/>
  <c r="T159" i="5"/>
  <c r="S159" i="5"/>
  <c r="AB158" i="5"/>
  <c r="AA158" i="5"/>
  <c r="Z158" i="5"/>
  <c r="Y158" i="5"/>
  <c r="X158" i="5"/>
  <c r="W158" i="5"/>
  <c r="V158" i="5"/>
  <c r="U158" i="5"/>
  <c r="T158" i="5"/>
  <c r="S158" i="5"/>
  <c r="AB157" i="5"/>
  <c r="AA157" i="5"/>
  <c r="Z157" i="5"/>
  <c r="Y157" i="5"/>
  <c r="X157" i="5"/>
  <c r="W157" i="5"/>
  <c r="V157" i="5"/>
  <c r="U157" i="5"/>
  <c r="T157" i="5"/>
  <c r="S157" i="5"/>
  <c r="AB156" i="5"/>
  <c r="AA156" i="5"/>
  <c r="Z156" i="5"/>
  <c r="Y156" i="5"/>
  <c r="X156" i="5"/>
  <c r="W156" i="5"/>
  <c r="V156" i="5"/>
  <c r="U156" i="5"/>
  <c r="T156" i="5"/>
  <c r="S156" i="5"/>
  <c r="AB155" i="5"/>
  <c r="AA155" i="5"/>
  <c r="Z155" i="5"/>
  <c r="Y155" i="5"/>
  <c r="X155" i="5"/>
  <c r="W155" i="5"/>
  <c r="V155" i="5"/>
  <c r="U155" i="5"/>
  <c r="T155" i="5"/>
  <c r="S155" i="5"/>
  <c r="AB154" i="5"/>
  <c r="AA154" i="5"/>
  <c r="Z154" i="5"/>
  <c r="Y154" i="5"/>
  <c r="X154" i="5"/>
  <c r="W154" i="5"/>
  <c r="V154" i="5"/>
  <c r="U154" i="5"/>
  <c r="T154" i="5"/>
  <c r="S154" i="5"/>
  <c r="AB153" i="5"/>
  <c r="AA153" i="5"/>
  <c r="Z153" i="5"/>
  <c r="Y153" i="5"/>
  <c r="X153" i="5"/>
  <c r="W153" i="5"/>
  <c r="V153" i="5"/>
  <c r="U153" i="5"/>
  <c r="T153" i="5"/>
  <c r="S153" i="5"/>
  <c r="AB152" i="5"/>
  <c r="AA152" i="5"/>
  <c r="Z152" i="5"/>
  <c r="Y152" i="5"/>
  <c r="X152" i="5"/>
  <c r="W152" i="5"/>
  <c r="V152" i="5"/>
  <c r="U152" i="5"/>
  <c r="T152" i="5"/>
  <c r="S152" i="5"/>
  <c r="AB151" i="5"/>
  <c r="AA151" i="5"/>
  <c r="Z151" i="5"/>
  <c r="Y151" i="5"/>
  <c r="X151" i="5"/>
  <c r="W151" i="5"/>
  <c r="V151" i="5"/>
  <c r="U151" i="5"/>
  <c r="T151" i="5"/>
  <c r="S151" i="5"/>
  <c r="AB150" i="5"/>
  <c r="AA150" i="5"/>
  <c r="Z150" i="5"/>
  <c r="Y150" i="5"/>
  <c r="X150" i="5"/>
  <c r="W150" i="5"/>
  <c r="V150" i="5"/>
  <c r="U150" i="5"/>
  <c r="T150" i="5"/>
  <c r="S150" i="5"/>
  <c r="AB149" i="5"/>
  <c r="AA149" i="5"/>
  <c r="Z149" i="5"/>
  <c r="Y149" i="5"/>
  <c r="X149" i="5"/>
  <c r="W149" i="5"/>
  <c r="V149" i="5"/>
  <c r="U149" i="5"/>
  <c r="T149" i="5"/>
  <c r="S149" i="5"/>
  <c r="AB148" i="5"/>
  <c r="AA148" i="5"/>
  <c r="Z148" i="5"/>
  <c r="Y148" i="5"/>
  <c r="X148" i="5"/>
  <c r="W148" i="5"/>
  <c r="V148" i="5"/>
  <c r="U148" i="5"/>
  <c r="T148" i="5"/>
  <c r="S148" i="5"/>
  <c r="AB147" i="5"/>
  <c r="AA147" i="5"/>
  <c r="Z147" i="5"/>
  <c r="Y147" i="5"/>
  <c r="X147" i="5"/>
  <c r="W147" i="5"/>
  <c r="V147" i="5"/>
  <c r="U147" i="5"/>
  <c r="T147" i="5"/>
  <c r="S147" i="5"/>
  <c r="AB146" i="5"/>
  <c r="AA146" i="5"/>
  <c r="Z146" i="5"/>
  <c r="Y146" i="5"/>
  <c r="X146" i="5"/>
  <c r="W146" i="5"/>
  <c r="V146" i="5"/>
  <c r="U146" i="5"/>
  <c r="T146" i="5"/>
  <c r="S146" i="5"/>
  <c r="AB145" i="5"/>
  <c r="AA145" i="5"/>
  <c r="Z145" i="5"/>
  <c r="Y145" i="5"/>
  <c r="X145" i="5"/>
  <c r="W145" i="5"/>
  <c r="V145" i="5"/>
  <c r="U145" i="5"/>
  <c r="T145" i="5"/>
  <c r="S145" i="5"/>
  <c r="AB144" i="5"/>
  <c r="AA144" i="5"/>
  <c r="Z144" i="5"/>
  <c r="Y144" i="5"/>
  <c r="X144" i="5"/>
  <c r="W144" i="5"/>
  <c r="V144" i="5"/>
  <c r="U144" i="5"/>
  <c r="T144" i="5"/>
  <c r="S144" i="5"/>
  <c r="AB143" i="5"/>
  <c r="AA143" i="5"/>
  <c r="Z143" i="5"/>
  <c r="Y143" i="5"/>
  <c r="X143" i="5"/>
  <c r="W143" i="5"/>
  <c r="V143" i="5"/>
  <c r="U143" i="5"/>
  <c r="T143" i="5"/>
  <c r="S143" i="5"/>
  <c r="AB142" i="5"/>
  <c r="AA142" i="5"/>
  <c r="Z142" i="5"/>
  <c r="Y142" i="5"/>
  <c r="X142" i="5"/>
  <c r="W142" i="5"/>
  <c r="V142" i="5"/>
  <c r="U142" i="5"/>
  <c r="T142" i="5"/>
  <c r="S142" i="5"/>
  <c r="AB141" i="5"/>
  <c r="AA141" i="5"/>
  <c r="Z141" i="5"/>
  <c r="Y141" i="5"/>
  <c r="X141" i="5"/>
  <c r="W141" i="5"/>
  <c r="V141" i="5"/>
  <c r="U141" i="5"/>
  <c r="T141" i="5"/>
  <c r="S141" i="5"/>
  <c r="AB140" i="5"/>
  <c r="AA140" i="5"/>
  <c r="Z140" i="5"/>
  <c r="Y140" i="5"/>
  <c r="X140" i="5"/>
  <c r="W140" i="5"/>
  <c r="V140" i="5"/>
  <c r="U140" i="5"/>
  <c r="T140" i="5"/>
  <c r="S140" i="5"/>
  <c r="AB139" i="5"/>
  <c r="AA139" i="5"/>
  <c r="Z139" i="5"/>
  <c r="Y139" i="5"/>
  <c r="X139" i="5"/>
  <c r="W139" i="5"/>
  <c r="V139" i="5"/>
  <c r="U139" i="5"/>
  <c r="T139" i="5"/>
  <c r="S139" i="5"/>
  <c r="AB138" i="5"/>
  <c r="AA138" i="5"/>
  <c r="Z138" i="5"/>
  <c r="Y138" i="5"/>
  <c r="X138" i="5"/>
  <c r="W138" i="5"/>
  <c r="V138" i="5"/>
  <c r="U138" i="5"/>
  <c r="T138" i="5"/>
  <c r="S138" i="5"/>
  <c r="AB137" i="5"/>
  <c r="AA137" i="5"/>
  <c r="Z137" i="5"/>
  <c r="Y137" i="5"/>
  <c r="X137" i="5"/>
  <c r="W137" i="5"/>
  <c r="V137" i="5"/>
  <c r="U137" i="5"/>
  <c r="T137" i="5"/>
  <c r="S137" i="5"/>
  <c r="AB136" i="5"/>
  <c r="AA136" i="5"/>
  <c r="Z136" i="5"/>
  <c r="Y136" i="5"/>
  <c r="X136" i="5"/>
  <c r="W136" i="5"/>
  <c r="V136" i="5"/>
  <c r="U136" i="5"/>
  <c r="T136" i="5"/>
  <c r="S136" i="5"/>
  <c r="AB135" i="5"/>
  <c r="AA135" i="5"/>
  <c r="Z135" i="5"/>
  <c r="Y135" i="5"/>
  <c r="X135" i="5"/>
  <c r="W135" i="5"/>
  <c r="V135" i="5"/>
  <c r="U135" i="5"/>
  <c r="T135" i="5"/>
  <c r="S135" i="5"/>
  <c r="AB134" i="5"/>
  <c r="AA134" i="5"/>
  <c r="Z134" i="5"/>
  <c r="Y134" i="5"/>
  <c r="X134" i="5"/>
  <c r="W134" i="5"/>
  <c r="V134" i="5"/>
  <c r="U134" i="5"/>
  <c r="T134" i="5"/>
  <c r="S134" i="5"/>
  <c r="AB133" i="5"/>
  <c r="AA133" i="5"/>
  <c r="Z133" i="5"/>
  <c r="Y133" i="5"/>
  <c r="X133" i="5"/>
  <c r="W133" i="5"/>
  <c r="V133" i="5"/>
  <c r="U133" i="5"/>
  <c r="T133" i="5"/>
  <c r="S133" i="5"/>
  <c r="AB132" i="5"/>
  <c r="AA132" i="5"/>
  <c r="Z132" i="5"/>
  <c r="Y132" i="5"/>
  <c r="X132" i="5"/>
  <c r="W132" i="5"/>
  <c r="V132" i="5"/>
  <c r="U132" i="5"/>
  <c r="T132" i="5"/>
  <c r="S132" i="5"/>
  <c r="AB131" i="5"/>
  <c r="AA131" i="5"/>
  <c r="Z131" i="5"/>
  <c r="Y131" i="5"/>
  <c r="X131" i="5"/>
  <c r="W131" i="5"/>
  <c r="V131" i="5"/>
  <c r="U131" i="5"/>
  <c r="T131" i="5"/>
  <c r="S131" i="5"/>
  <c r="AB130" i="5"/>
  <c r="AA130" i="5"/>
  <c r="Z130" i="5"/>
  <c r="Y130" i="5"/>
  <c r="X130" i="5"/>
  <c r="W130" i="5"/>
  <c r="V130" i="5"/>
  <c r="U130" i="5"/>
  <c r="T130" i="5"/>
  <c r="S130" i="5"/>
  <c r="AB129" i="5"/>
  <c r="AA129" i="5"/>
  <c r="Z129" i="5"/>
  <c r="Y129" i="5"/>
  <c r="X129" i="5"/>
  <c r="W129" i="5"/>
  <c r="V129" i="5"/>
  <c r="U129" i="5"/>
  <c r="T129" i="5"/>
  <c r="S129" i="5"/>
  <c r="AB128" i="5"/>
  <c r="AA128" i="5"/>
  <c r="Z128" i="5"/>
  <c r="Y128" i="5"/>
  <c r="X128" i="5"/>
  <c r="W128" i="5"/>
  <c r="V128" i="5"/>
  <c r="U128" i="5"/>
  <c r="T128" i="5"/>
  <c r="S128" i="5"/>
  <c r="AB127" i="5"/>
  <c r="AA127" i="5"/>
  <c r="Z127" i="5"/>
  <c r="Y127" i="5"/>
  <c r="X127" i="5"/>
  <c r="W127" i="5"/>
  <c r="V127" i="5"/>
  <c r="U127" i="5"/>
  <c r="T127" i="5"/>
  <c r="S127" i="5"/>
  <c r="AB126" i="5"/>
  <c r="AA126" i="5"/>
  <c r="Z126" i="5"/>
  <c r="Y126" i="5"/>
  <c r="X126" i="5"/>
  <c r="W126" i="5"/>
  <c r="V126" i="5"/>
  <c r="U126" i="5"/>
  <c r="T126" i="5"/>
  <c r="S126" i="5"/>
  <c r="AB125" i="5"/>
  <c r="AA125" i="5"/>
  <c r="Z125" i="5"/>
  <c r="Y125" i="5"/>
  <c r="X125" i="5"/>
  <c r="W125" i="5"/>
  <c r="V125" i="5"/>
  <c r="U125" i="5"/>
  <c r="T125" i="5"/>
  <c r="S125" i="5"/>
  <c r="AB124" i="5"/>
  <c r="AA124" i="5"/>
  <c r="Z124" i="5"/>
  <c r="Y124" i="5"/>
  <c r="X124" i="5"/>
  <c r="W124" i="5"/>
  <c r="V124" i="5"/>
  <c r="U124" i="5"/>
  <c r="T124" i="5"/>
  <c r="S124" i="5"/>
  <c r="AB123" i="5"/>
  <c r="AA123" i="5"/>
  <c r="Z123" i="5"/>
  <c r="Y123" i="5"/>
  <c r="X123" i="5"/>
  <c r="W123" i="5"/>
  <c r="V123" i="5"/>
  <c r="U123" i="5"/>
  <c r="T123" i="5"/>
  <c r="S123" i="5"/>
  <c r="AB122" i="5"/>
  <c r="AA122" i="5"/>
  <c r="Z122" i="5"/>
  <c r="Y122" i="5"/>
  <c r="X122" i="5"/>
  <c r="W122" i="5"/>
  <c r="V122" i="5"/>
  <c r="U122" i="5"/>
  <c r="T122" i="5"/>
  <c r="S122" i="5"/>
  <c r="AB121" i="5"/>
  <c r="AA121" i="5"/>
  <c r="Z121" i="5"/>
  <c r="Y121" i="5"/>
  <c r="X121" i="5"/>
  <c r="W121" i="5"/>
  <c r="V121" i="5"/>
  <c r="U121" i="5"/>
  <c r="T121" i="5"/>
  <c r="S121" i="5"/>
  <c r="AB120" i="5"/>
  <c r="AA120" i="5"/>
  <c r="Z120" i="5"/>
  <c r="Y120" i="5"/>
  <c r="X120" i="5"/>
  <c r="W120" i="5"/>
  <c r="V120" i="5"/>
  <c r="U120" i="5"/>
  <c r="T120" i="5"/>
  <c r="S120" i="5"/>
  <c r="AB119" i="5"/>
  <c r="AA119" i="5"/>
  <c r="Z119" i="5"/>
  <c r="Y119" i="5"/>
  <c r="X119" i="5"/>
  <c r="W119" i="5"/>
  <c r="V119" i="5"/>
  <c r="U119" i="5"/>
  <c r="T119" i="5"/>
  <c r="S119" i="5"/>
  <c r="AB118" i="5"/>
  <c r="AA118" i="5"/>
  <c r="Z118" i="5"/>
  <c r="Y118" i="5"/>
  <c r="X118" i="5"/>
  <c r="W118" i="5"/>
  <c r="V118" i="5"/>
  <c r="U118" i="5"/>
  <c r="T118" i="5"/>
  <c r="S118" i="5"/>
  <c r="AB117" i="5"/>
  <c r="AA117" i="5"/>
  <c r="Z117" i="5"/>
  <c r="Y117" i="5"/>
  <c r="X117" i="5"/>
  <c r="W117" i="5"/>
  <c r="V117" i="5"/>
  <c r="U117" i="5"/>
  <c r="T117" i="5"/>
  <c r="S117" i="5"/>
  <c r="AB116" i="5"/>
  <c r="AA116" i="5"/>
  <c r="Z116" i="5"/>
  <c r="Y116" i="5"/>
  <c r="X116" i="5"/>
  <c r="W116" i="5"/>
  <c r="V116" i="5"/>
  <c r="U116" i="5"/>
  <c r="T116" i="5"/>
  <c r="S116" i="5"/>
  <c r="AB115" i="5"/>
  <c r="AA115" i="5"/>
  <c r="Z115" i="5"/>
  <c r="Y115" i="5"/>
  <c r="X115" i="5"/>
  <c r="W115" i="5"/>
  <c r="V115" i="5"/>
  <c r="U115" i="5"/>
  <c r="T115" i="5"/>
  <c r="S115" i="5"/>
  <c r="AB114" i="5"/>
  <c r="AA114" i="5"/>
  <c r="Z114" i="5"/>
  <c r="Y114" i="5"/>
  <c r="X114" i="5"/>
  <c r="W114" i="5"/>
  <c r="V114" i="5"/>
  <c r="U114" i="5"/>
  <c r="T114" i="5"/>
  <c r="S114" i="5"/>
  <c r="AB113" i="5"/>
  <c r="AA113" i="5"/>
  <c r="Z113" i="5"/>
  <c r="Y113" i="5"/>
  <c r="X113" i="5"/>
  <c r="W113" i="5"/>
  <c r="V113" i="5"/>
  <c r="U113" i="5"/>
  <c r="T113" i="5"/>
  <c r="S113" i="5"/>
  <c r="AB112" i="5"/>
  <c r="AA112" i="5"/>
  <c r="Z112" i="5"/>
  <c r="Y112" i="5"/>
  <c r="X112" i="5"/>
  <c r="W112" i="5"/>
  <c r="V112" i="5"/>
  <c r="U112" i="5"/>
  <c r="T112" i="5"/>
  <c r="S112" i="5"/>
  <c r="AB111" i="5"/>
  <c r="AA111" i="5"/>
  <c r="Z111" i="5"/>
  <c r="Y111" i="5"/>
  <c r="X111" i="5"/>
  <c r="W111" i="5"/>
  <c r="V111" i="5"/>
  <c r="U111" i="5"/>
  <c r="T111" i="5"/>
  <c r="S111" i="5"/>
  <c r="AB110" i="5"/>
  <c r="AA110" i="5"/>
  <c r="Z110" i="5"/>
  <c r="Y110" i="5"/>
  <c r="X110" i="5"/>
  <c r="W110" i="5"/>
  <c r="V110" i="5"/>
  <c r="U110" i="5"/>
  <c r="T110" i="5"/>
  <c r="S110" i="5"/>
  <c r="AB109" i="5"/>
  <c r="AA109" i="5"/>
  <c r="Z109" i="5"/>
  <c r="Y109" i="5"/>
  <c r="X109" i="5"/>
  <c r="W109" i="5"/>
  <c r="V109" i="5"/>
  <c r="U109" i="5"/>
  <c r="T109" i="5"/>
  <c r="S109" i="5"/>
  <c r="AB108" i="5"/>
  <c r="AA108" i="5"/>
  <c r="Z108" i="5"/>
  <c r="Y108" i="5"/>
  <c r="X108" i="5"/>
  <c r="W108" i="5"/>
  <c r="V108" i="5"/>
  <c r="U108" i="5"/>
  <c r="T108" i="5"/>
  <c r="S108" i="5"/>
  <c r="AB107" i="5"/>
  <c r="AA107" i="5"/>
  <c r="Z107" i="5"/>
  <c r="Y107" i="5"/>
  <c r="X107" i="5"/>
  <c r="W107" i="5"/>
  <c r="V107" i="5"/>
  <c r="U107" i="5"/>
  <c r="T107" i="5"/>
  <c r="S107" i="5"/>
  <c r="AB106" i="5"/>
  <c r="AA106" i="5"/>
  <c r="Z106" i="5"/>
  <c r="Y106" i="5"/>
  <c r="X106" i="5"/>
  <c r="W106" i="5"/>
  <c r="V106" i="5"/>
  <c r="U106" i="5"/>
  <c r="T106" i="5"/>
  <c r="S106" i="5"/>
  <c r="AB105" i="5"/>
  <c r="AA105" i="5"/>
  <c r="Z105" i="5"/>
  <c r="Y105" i="5"/>
  <c r="X105" i="5"/>
  <c r="W105" i="5"/>
  <c r="V105" i="5"/>
  <c r="U105" i="5"/>
  <c r="T105" i="5"/>
  <c r="S105" i="5"/>
  <c r="AB104" i="5"/>
  <c r="AA104" i="5"/>
  <c r="Z104" i="5"/>
  <c r="Y104" i="5"/>
  <c r="X104" i="5"/>
  <c r="W104" i="5"/>
  <c r="V104" i="5"/>
  <c r="U104" i="5"/>
  <c r="T104" i="5"/>
  <c r="S104" i="5"/>
  <c r="AB103" i="5"/>
  <c r="AA103" i="5"/>
  <c r="Z103" i="5"/>
  <c r="Y103" i="5"/>
  <c r="X103" i="5"/>
  <c r="W103" i="5"/>
  <c r="V103" i="5"/>
  <c r="U103" i="5"/>
  <c r="T103" i="5"/>
  <c r="S103" i="5"/>
  <c r="AB102" i="5"/>
  <c r="AA102" i="5"/>
  <c r="Z102" i="5"/>
  <c r="Y102" i="5"/>
  <c r="X102" i="5"/>
  <c r="W102" i="5"/>
  <c r="V102" i="5"/>
  <c r="U102" i="5"/>
  <c r="T102" i="5"/>
  <c r="S102" i="5"/>
  <c r="AB101" i="5"/>
  <c r="AA101" i="5"/>
  <c r="Z101" i="5"/>
  <c r="Y101" i="5"/>
  <c r="X101" i="5"/>
  <c r="W101" i="5"/>
  <c r="V101" i="5"/>
  <c r="U101" i="5"/>
  <c r="T101" i="5"/>
  <c r="S101" i="5"/>
  <c r="AB100" i="5"/>
  <c r="AA100" i="5"/>
  <c r="Z100" i="5"/>
  <c r="Y100" i="5"/>
  <c r="X100" i="5"/>
  <c r="W100" i="5"/>
  <c r="V100" i="5"/>
  <c r="U100" i="5"/>
  <c r="T100" i="5"/>
  <c r="S100" i="5"/>
  <c r="AB99" i="5"/>
  <c r="AA99" i="5"/>
  <c r="Z99" i="5"/>
  <c r="Y99" i="5"/>
  <c r="X99" i="5"/>
  <c r="W99" i="5"/>
  <c r="V99" i="5"/>
  <c r="U99" i="5"/>
  <c r="T99" i="5"/>
  <c r="S99" i="5"/>
  <c r="AB98" i="5"/>
  <c r="AA98" i="5"/>
  <c r="Z98" i="5"/>
  <c r="Y98" i="5"/>
  <c r="X98" i="5"/>
  <c r="W98" i="5"/>
  <c r="V98" i="5"/>
  <c r="U98" i="5"/>
  <c r="T98" i="5"/>
  <c r="S98" i="5"/>
  <c r="AB97" i="5"/>
  <c r="AA97" i="5"/>
  <c r="Z97" i="5"/>
  <c r="Y97" i="5"/>
  <c r="X97" i="5"/>
  <c r="W97" i="5"/>
  <c r="V97" i="5"/>
  <c r="U97" i="5"/>
  <c r="T97" i="5"/>
  <c r="S97" i="5"/>
  <c r="AB96" i="5"/>
  <c r="AA96" i="5"/>
  <c r="Z96" i="5"/>
  <c r="Y96" i="5"/>
  <c r="X96" i="5"/>
  <c r="W96" i="5"/>
  <c r="V96" i="5"/>
  <c r="U96" i="5"/>
  <c r="T96" i="5"/>
  <c r="S96" i="5"/>
  <c r="AB95" i="5"/>
  <c r="AA95" i="5"/>
  <c r="Z95" i="5"/>
  <c r="Y95" i="5"/>
  <c r="X95" i="5"/>
  <c r="W95" i="5"/>
  <c r="V95" i="5"/>
  <c r="U95" i="5"/>
  <c r="T95" i="5"/>
  <c r="S95" i="5"/>
  <c r="AB94" i="5"/>
  <c r="AA94" i="5"/>
  <c r="Z94" i="5"/>
  <c r="Y94" i="5"/>
  <c r="X94" i="5"/>
  <c r="W94" i="5"/>
  <c r="V94" i="5"/>
  <c r="U94" i="5"/>
  <c r="T94" i="5"/>
  <c r="S94" i="5"/>
  <c r="AB93" i="5"/>
  <c r="AA93" i="5"/>
  <c r="Z93" i="5"/>
  <c r="Y93" i="5"/>
  <c r="X93" i="5"/>
  <c r="W93" i="5"/>
  <c r="V93" i="5"/>
  <c r="U93" i="5"/>
  <c r="T93" i="5"/>
  <c r="S93" i="5"/>
  <c r="AB92" i="5"/>
  <c r="AA92" i="5"/>
  <c r="Z92" i="5"/>
  <c r="Y92" i="5"/>
  <c r="X92" i="5"/>
  <c r="W92" i="5"/>
  <c r="V92" i="5"/>
  <c r="U92" i="5"/>
  <c r="T92" i="5"/>
  <c r="S92" i="5"/>
  <c r="AB91" i="5"/>
  <c r="AA91" i="5"/>
  <c r="Z91" i="5"/>
  <c r="Y91" i="5"/>
  <c r="X91" i="5"/>
  <c r="W91" i="5"/>
  <c r="V91" i="5"/>
  <c r="U91" i="5"/>
  <c r="T91" i="5"/>
  <c r="S91" i="5"/>
  <c r="AB90" i="5"/>
  <c r="AA90" i="5"/>
  <c r="Z90" i="5"/>
  <c r="Y90" i="5"/>
  <c r="X90" i="5"/>
  <c r="W90" i="5"/>
  <c r="V90" i="5"/>
  <c r="U90" i="5"/>
  <c r="T90" i="5"/>
  <c r="S90" i="5"/>
  <c r="AB89" i="5"/>
  <c r="AA89" i="5"/>
  <c r="Z89" i="5"/>
  <c r="Y89" i="5"/>
  <c r="X89" i="5"/>
  <c r="W89" i="5"/>
  <c r="V89" i="5"/>
  <c r="U89" i="5"/>
  <c r="T89" i="5"/>
  <c r="S89" i="5"/>
  <c r="AB88" i="5"/>
  <c r="AA88" i="5"/>
  <c r="Z88" i="5"/>
  <c r="Y88" i="5"/>
  <c r="X88" i="5"/>
  <c r="W88" i="5"/>
  <c r="V88" i="5"/>
  <c r="U88" i="5"/>
  <c r="T88" i="5"/>
  <c r="S88" i="5"/>
  <c r="AB87" i="5"/>
  <c r="AA87" i="5"/>
  <c r="Z87" i="5"/>
  <c r="Y87" i="5"/>
  <c r="X87" i="5"/>
  <c r="W87" i="5"/>
  <c r="V87" i="5"/>
  <c r="U87" i="5"/>
  <c r="T87" i="5"/>
  <c r="S87" i="5"/>
  <c r="AB86" i="5"/>
  <c r="AA86" i="5"/>
  <c r="Z86" i="5"/>
  <c r="Y86" i="5"/>
  <c r="X86" i="5"/>
  <c r="W86" i="5"/>
  <c r="V86" i="5"/>
  <c r="U86" i="5"/>
  <c r="T86" i="5"/>
  <c r="S86" i="5"/>
  <c r="AB85" i="5"/>
  <c r="AA85" i="5"/>
  <c r="Z85" i="5"/>
  <c r="Y85" i="5"/>
  <c r="X85" i="5"/>
  <c r="W85" i="5"/>
  <c r="V85" i="5"/>
  <c r="U85" i="5"/>
  <c r="T85" i="5"/>
  <c r="S85" i="5"/>
  <c r="AB84" i="5"/>
  <c r="AA84" i="5"/>
  <c r="Z84" i="5"/>
  <c r="Y84" i="5"/>
  <c r="X84" i="5"/>
  <c r="W84" i="5"/>
  <c r="V84" i="5"/>
  <c r="U84" i="5"/>
  <c r="T84" i="5"/>
  <c r="S84" i="5"/>
  <c r="AB83" i="5"/>
  <c r="AA83" i="5"/>
  <c r="Z83" i="5"/>
  <c r="Y83" i="5"/>
  <c r="X83" i="5"/>
  <c r="W83" i="5"/>
  <c r="V83" i="5"/>
  <c r="U83" i="5"/>
  <c r="T83" i="5"/>
  <c r="S83" i="5"/>
  <c r="AB82" i="5"/>
  <c r="AA82" i="5"/>
  <c r="Z82" i="5"/>
  <c r="Y82" i="5"/>
  <c r="X82" i="5"/>
  <c r="W82" i="5"/>
  <c r="V82" i="5"/>
  <c r="U82" i="5"/>
  <c r="T82" i="5"/>
  <c r="S82" i="5"/>
  <c r="AB81" i="5"/>
  <c r="AA81" i="5"/>
  <c r="Z81" i="5"/>
  <c r="Y81" i="5"/>
  <c r="X81" i="5"/>
  <c r="W81" i="5"/>
  <c r="V81" i="5"/>
  <c r="U81" i="5"/>
  <c r="T81" i="5"/>
  <c r="S81" i="5"/>
  <c r="AB80" i="5"/>
  <c r="AA80" i="5"/>
  <c r="Z80" i="5"/>
  <c r="Y80" i="5"/>
  <c r="X80" i="5"/>
  <c r="W80" i="5"/>
  <c r="V80" i="5"/>
  <c r="U80" i="5"/>
  <c r="T80" i="5"/>
  <c r="S80" i="5"/>
  <c r="AB79" i="5"/>
  <c r="AA79" i="5"/>
  <c r="Z79" i="5"/>
  <c r="Y79" i="5"/>
  <c r="X79" i="5"/>
  <c r="W79" i="5"/>
  <c r="V79" i="5"/>
  <c r="U79" i="5"/>
  <c r="T79" i="5"/>
  <c r="S79" i="5"/>
  <c r="AB78" i="5"/>
  <c r="AA78" i="5"/>
  <c r="Z78" i="5"/>
  <c r="Y78" i="5"/>
  <c r="X78" i="5"/>
  <c r="W78" i="5"/>
  <c r="V78" i="5"/>
  <c r="U78" i="5"/>
  <c r="T78" i="5"/>
  <c r="S78" i="5"/>
  <c r="AB77" i="5"/>
  <c r="AA77" i="5"/>
  <c r="Z77" i="5"/>
  <c r="Y77" i="5"/>
  <c r="X77" i="5"/>
  <c r="W77" i="5"/>
  <c r="V77" i="5"/>
  <c r="U77" i="5"/>
  <c r="T77" i="5"/>
  <c r="S77" i="5"/>
  <c r="AB76" i="5"/>
  <c r="AA76" i="5"/>
  <c r="Z76" i="5"/>
  <c r="Y76" i="5"/>
  <c r="X76" i="5"/>
  <c r="W76" i="5"/>
  <c r="V76" i="5"/>
  <c r="U76" i="5"/>
  <c r="T76" i="5"/>
  <c r="S76" i="5"/>
  <c r="AB75" i="5"/>
  <c r="AA75" i="5"/>
  <c r="Z75" i="5"/>
  <c r="Y75" i="5"/>
  <c r="X75" i="5"/>
  <c r="W75" i="5"/>
  <c r="V75" i="5"/>
  <c r="U75" i="5"/>
  <c r="T75" i="5"/>
  <c r="S75" i="5"/>
  <c r="AB74" i="5"/>
  <c r="AA74" i="5"/>
  <c r="Z74" i="5"/>
  <c r="Y74" i="5"/>
  <c r="X74" i="5"/>
  <c r="W74" i="5"/>
  <c r="V74" i="5"/>
  <c r="U74" i="5"/>
  <c r="T74" i="5"/>
  <c r="S74" i="5"/>
  <c r="AB73" i="5"/>
  <c r="AA73" i="5"/>
  <c r="Z73" i="5"/>
  <c r="Y73" i="5"/>
  <c r="X73" i="5"/>
  <c r="W73" i="5"/>
  <c r="V73" i="5"/>
  <c r="U73" i="5"/>
  <c r="T73" i="5"/>
  <c r="S73" i="5"/>
  <c r="AB72" i="5"/>
  <c r="AA72" i="5"/>
  <c r="Z72" i="5"/>
  <c r="Y72" i="5"/>
  <c r="X72" i="5"/>
  <c r="W72" i="5"/>
  <c r="V72" i="5"/>
  <c r="U72" i="5"/>
  <c r="T72" i="5"/>
  <c r="S72" i="5"/>
  <c r="AB71" i="5"/>
  <c r="AA71" i="5"/>
  <c r="Z71" i="5"/>
  <c r="Y71" i="5"/>
  <c r="X71" i="5"/>
  <c r="W71" i="5"/>
  <c r="V71" i="5"/>
  <c r="U71" i="5"/>
  <c r="T71" i="5"/>
  <c r="S71" i="5"/>
  <c r="AB70" i="5"/>
  <c r="AA70" i="5"/>
  <c r="Z70" i="5"/>
  <c r="Y70" i="5"/>
  <c r="X70" i="5"/>
  <c r="W70" i="5"/>
  <c r="V70" i="5"/>
  <c r="U70" i="5"/>
  <c r="T70" i="5"/>
  <c r="S70" i="5"/>
  <c r="AB69" i="5"/>
  <c r="AA69" i="5"/>
  <c r="Z69" i="5"/>
  <c r="Y69" i="5"/>
  <c r="X69" i="5"/>
  <c r="W69" i="5"/>
  <c r="V69" i="5"/>
  <c r="U69" i="5"/>
  <c r="T69" i="5"/>
  <c r="S69" i="5"/>
  <c r="AB68" i="5"/>
  <c r="AA68" i="5"/>
  <c r="Z68" i="5"/>
  <c r="Y68" i="5"/>
  <c r="X68" i="5"/>
  <c r="W68" i="5"/>
  <c r="V68" i="5"/>
  <c r="U68" i="5"/>
  <c r="T68" i="5"/>
  <c r="S68" i="5"/>
  <c r="AB67" i="5"/>
  <c r="AA67" i="5"/>
  <c r="Z67" i="5"/>
  <c r="Y67" i="5"/>
  <c r="X67" i="5"/>
  <c r="W67" i="5"/>
  <c r="V67" i="5"/>
  <c r="U67" i="5"/>
  <c r="T67" i="5"/>
  <c r="S67" i="5"/>
  <c r="AB66" i="5"/>
  <c r="AA66" i="5"/>
  <c r="Z66" i="5"/>
  <c r="Y66" i="5"/>
  <c r="X66" i="5"/>
  <c r="W66" i="5"/>
  <c r="V66" i="5"/>
  <c r="U66" i="5"/>
  <c r="T66" i="5"/>
  <c r="S66" i="5"/>
  <c r="AB65" i="5"/>
  <c r="AA65" i="5"/>
  <c r="Z65" i="5"/>
  <c r="Y65" i="5"/>
  <c r="X65" i="5"/>
  <c r="W65" i="5"/>
  <c r="V65" i="5"/>
  <c r="U65" i="5"/>
  <c r="T65" i="5"/>
  <c r="S65" i="5"/>
  <c r="AB64" i="5"/>
  <c r="AA64" i="5"/>
  <c r="Z64" i="5"/>
  <c r="Y64" i="5"/>
  <c r="X64" i="5"/>
  <c r="W64" i="5"/>
  <c r="V64" i="5"/>
  <c r="U64" i="5"/>
  <c r="T64" i="5"/>
  <c r="S64" i="5"/>
  <c r="AB63" i="5"/>
  <c r="AA63" i="5"/>
  <c r="Z63" i="5"/>
  <c r="Y63" i="5"/>
  <c r="X63" i="5"/>
  <c r="W63" i="5"/>
  <c r="V63" i="5"/>
  <c r="U63" i="5"/>
  <c r="T63" i="5"/>
  <c r="S63" i="5"/>
  <c r="AB62" i="5"/>
  <c r="AA62" i="5"/>
  <c r="Z62" i="5"/>
  <c r="Y62" i="5"/>
  <c r="X62" i="5"/>
  <c r="W62" i="5"/>
  <c r="V62" i="5"/>
  <c r="U62" i="5"/>
  <c r="T62" i="5"/>
  <c r="S62" i="5"/>
  <c r="AB61" i="5"/>
  <c r="AA61" i="5"/>
  <c r="Z61" i="5"/>
  <c r="Y61" i="5"/>
  <c r="X61" i="5"/>
  <c r="W61" i="5"/>
  <c r="V61" i="5"/>
  <c r="U61" i="5"/>
  <c r="T61" i="5"/>
  <c r="S61" i="5"/>
  <c r="AB60" i="5"/>
  <c r="AA60" i="5"/>
  <c r="Z60" i="5"/>
  <c r="Y60" i="5"/>
  <c r="X60" i="5"/>
  <c r="W60" i="5"/>
  <c r="V60" i="5"/>
  <c r="U60" i="5"/>
  <c r="T60" i="5"/>
  <c r="S60" i="5"/>
  <c r="AB59" i="5"/>
  <c r="AA59" i="5"/>
  <c r="Z59" i="5"/>
  <c r="Y59" i="5"/>
  <c r="X59" i="5"/>
  <c r="W59" i="5"/>
  <c r="V59" i="5"/>
  <c r="U59" i="5"/>
  <c r="T59" i="5"/>
  <c r="S59" i="5"/>
  <c r="AB58" i="5"/>
  <c r="AA58" i="5"/>
  <c r="Z58" i="5"/>
  <c r="Y58" i="5"/>
  <c r="X58" i="5"/>
  <c r="W58" i="5"/>
  <c r="V58" i="5"/>
  <c r="U58" i="5"/>
  <c r="T58" i="5"/>
  <c r="S58" i="5"/>
  <c r="AB57" i="5"/>
  <c r="AA57" i="5"/>
  <c r="Z57" i="5"/>
  <c r="Y57" i="5"/>
  <c r="X57" i="5"/>
  <c r="W57" i="5"/>
  <c r="V57" i="5"/>
  <c r="U57" i="5"/>
  <c r="T57" i="5"/>
  <c r="S57" i="5"/>
  <c r="AB56" i="5"/>
  <c r="AA56" i="5"/>
  <c r="Z56" i="5"/>
  <c r="Y56" i="5"/>
  <c r="X56" i="5"/>
  <c r="W56" i="5"/>
  <c r="V56" i="5"/>
  <c r="U56" i="5"/>
  <c r="T56" i="5"/>
  <c r="S56" i="5"/>
  <c r="AB55" i="5"/>
  <c r="AA55" i="5"/>
  <c r="Z55" i="5"/>
  <c r="Y55" i="5"/>
  <c r="X55" i="5"/>
  <c r="W55" i="5"/>
  <c r="V55" i="5"/>
  <c r="U55" i="5"/>
  <c r="T55" i="5"/>
  <c r="S55" i="5"/>
  <c r="AB54" i="5"/>
  <c r="AA54" i="5"/>
  <c r="Z54" i="5"/>
  <c r="Y54" i="5"/>
  <c r="X54" i="5"/>
  <c r="W54" i="5"/>
  <c r="V54" i="5"/>
  <c r="U54" i="5"/>
  <c r="T54" i="5"/>
  <c r="S54" i="5"/>
  <c r="AB53" i="5"/>
  <c r="AA53" i="5"/>
  <c r="Z53" i="5"/>
  <c r="Y53" i="5"/>
  <c r="X53" i="5"/>
  <c r="W53" i="5"/>
  <c r="V53" i="5"/>
  <c r="U53" i="5"/>
  <c r="T53" i="5"/>
  <c r="S53" i="5"/>
  <c r="AB52" i="5"/>
  <c r="AA52" i="5"/>
  <c r="Z52" i="5"/>
  <c r="Y52" i="5"/>
  <c r="X52" i="5"/>
  <c r="W52" i="5"/>
  <c r="V52" i="5"/>
  <c r="U52" i="5"/>
  <c r="T52" i="5"/>
  <c r="S52" i="5"/>
  <c r="AB51" i="5"/>
  <c r="AA51" i="5"/>
  <c r="Z51" i="5"/>
  <c r="Y51" i="5"/>
  <c r="X51" i="5"/>
  <c r="W51" i="5"/>
  <c r="V51" i="5"/>
  <c r="U51" i="5"/>
  <c r="T51" i="5"/>
  <c r="S51" i="5"/>
  <c r="AB50" i="5"/>
  <c r="AA50" i="5"/>
  <c r="Z50" i="5"/>
  <c r="Y50" i="5"/>
  <c r="X50" i="5"/>
  <c r="W50" i="5"/>
  <c r="V50" i="5"/>
  <c r="U50" i="5"/>
  <c r="T50" i="5"/>
  <c r="S50" i="5"/>
  <c r="AB49" i="5"/>
  <c r="AA49" i="5"/>
  <c r="Z49" i="5"/>
  <c r="Y49" i="5"/>
  <c r="X49" i="5"/>
  <c r="W49" i="5"/>
  <c r="V49" i="5"/>
  <c r="U49" i="5"/>
  <c r="T49" i="5"/>
  <c r="S49" i="5"/>
  <c r="AB48" i="5"/>
  <c r="AA48" i="5"/>
  <c r="Z48" i="5"/>
  <c r="Y48" i="5"/>
  <c r="X48" i="5"/>
  <c r="W48" i="5"/>
  <c r="V48" i="5"/>
  <c r="U48" i="5"/>
  <c r="T48" i="5"/>
  <c r="S48" i="5"/>
  <c r="AB47" i="5"/>
  <c r="AA47" i="5"/>
  <c r="Z47" i="5"/>
  <c r="Y47" i="5"/>
  <c r="X47" i="5"/>
  <c r="W47" i="5"/>
  <c r="V47" i="5"/>
  <c r="U47" i="5"/>
  <c r="T47" i="5"/>
  <c r="S47" i="5"/>
  <c r="AB46" i="5"/>
  <c r="AA46" i="5"/>
  <c r="Z46" i="5"/>
  <c r="Y46" i="5"/>
  <c r="X46" i="5"/>
  <c r="W46" i="5"/>
  <c r="V46" i="5"/>
  <c r="U46" i="5"/>
  <c r="T46" i="5"/>
  <c r="S46" i="5"/>
  <c r="AB45" i="5"/>
  <c r="AA45" i="5"/>
  <c r="Z45" i="5"/>
  <c r="Y45" i="5"/>
  <c r="X45" i="5"/>
  <c r="W45" i="5"/>
  <c r="V45" i="5"/>
  <c r="U45" i="5"/>
  <c r="T45" i="5"/>
  <c r="S45" i="5"/>
  <c r="AB44" i="5"/>
  <c r="AA44" i="5"/>
  <c r="Z44" i="5"/>
  <c r="Y44" i="5"/>
  <c r="X44" i="5"/>
  <c r="W44" i="5"/>
  <c r="V44" i="5"/>
  <c r="U44" i="5"/>
  <c r="T44" i="5"/>
  <c r="S44" i="5"/>
  <c r="AB43" i="5"/>
  <c r="AA43" i="5"/>
  <c r="Z43" i="5"/>
  <c r="Y43" i="5"/>
  <c r="X43" i="5"/>
  <c r="W43" i="5"/>
  <c r="V43" i="5"/>
  <c r="U43" i="5"/>
  <c r="T43" i="5"/>
  <c r="S43" i="5"/>
  <c r="AB42" i="5"/>
  <c r="AA42" i="5"/>
  <c r="Z42" i="5"/>
  <c r="Y42" i="5"/>
  <c r="X42" i="5"/>
  <c r="W42" i="5"/>
  <c r="V42" i="5"/>
  <c r="U42" i="5"/>
  <c r="T42" i="5"/>
  <c r="S42" i="5"/>
  <c r="AB41" i="5"/>
  <c r="AA41" i="5"/>
  <c r="Z41" i="5"/>
  <c r="Y41" i="5"/>
  <c r="X41" i="5"/>
  <c r="W41" i="5"/>
  <c r="V41" i="5"/>
  <c r="U41" i="5"/>
  <c r="T41" i="5"/>
  <c r="S41" i="5"/>
  <c r="AB40" i="5"/>
  <c r="AA40" i="5"/>
  <c r="Z40" i="5"/>
  <c r="Y40" i="5"/>
  <c r="X40" i="5"/>
  <c r="W40" i="5"/>
  <c r="V40" i="5"/>
  <c r="U40" i="5"/>
  <c r="T40" i="5"/>
  <c r="S40" i="5"/>
  <c r="AB39" i="5"/>
  <c r="AA39" i="5"/>
  <c r="Z39" i="5"/>
  <c r="Y39" i="5"/>
  <c r="X39" i="5"/>
  <c r="W39" i="5"/>
  <c r="V39" i="5"/>
  <c r="U39" i="5"/>
  <c r="T39" i="5"/>
  <c r="S39" i="5"/>
  <c r="AB38" i="5"/>
  <c r="AA38" i="5"/>
  <c r="Z38" i="5"/>
  <c r="Y38" i="5"/>
  <c r="X38" i="5"/>
  <c r="W38" i="5"/>
  <c r="V38" i="5"/>
  <c r="U38" i="5"/>
  <c r="T38" i="5"/>
  <c r="S38" i="5"/>
  <c r="AB37" i="5"/>
  <c r="AA37" i="5"/>
  <c r="Z37" i="5"/>
  <c r="Y37" i="5"/>
  <c r="X37" i="5"/>
  <c r="W37" i="5"/>
  <c r="V37" i="5"/>
  <c r="U37" i="5"/>
  <c r="T37" i="5"/>
  <c r="S37" i="5"/>
  <c r="AB36" i="5"/>
  <c r="AA36" i="5"/>
  <c r="Z36" i="5"/>
  <c r="Y36" i="5"/>
  <c r="X36" i="5"/>
  <c r="W36" i="5"/>
  <c r="V36" i="5"/>
  <c r="U36" i="5"/>
  <c r="T36" i="5"/>
  <c r="S36" i="5"/>
  <c r="AB35" i="5"/>
  <c r="AA35" i="5"/>
  <c r="Z35" i="5"/>
  <c r="Y35" i="5"/>
  <c r="X35" i="5"/>
  <c r="W35" i="5"/>
  <c r="V35" i="5"/>
  <c r="U35" i="5"/>
  <c r="T35" i="5"/>
  <c r="S35" i="5"/>
  <c r="AB34" i="5"/>
  <c r="AA34" i="5"/>
  <c r="Z34" i="5"/>
  <c r="Y34" i="5"/>
  <c r="X34" i="5"/>
  <c r="W34" i="5"/>
  <c r="V34" i="5"/>
  <c r="U34" i="5"/>
  <c r="T34" i="5"/>
  <c r="S34" i="5"/>
  <c r="AB33" i="5"/>
  <c r="AA33" i="5"/>
  <c r="Z33" i="5"/>
  <c r="Y33" i="5"/>
  <c r="X33" i="5"/>
  <c r="W33" i="5"/>
  <c r="V33" i="5"/>
  <c r="U33" i="5"/>
  <c r="T33" i="5"/>
  <c r="S33" i="5"/>
  <c r="AB32" i="5"/>
  <c r="AA32" i="5"/>
  <c r="Z32" i="5"/>
  <c r="Y32" i="5"/>
  <c r="X32" i="5"/>
  <c r="W32" i="5"/>
  <c r="V32" i="5"/>
  <c r="U32" i="5"/>
  <c r="T32" i="5"/>
  <c r="S32" i="5"/>
  <c r="AB31" i="5"/>
  <c r="AA31" i="5"/>
  <c r="Z31" i="5"/>
  <c r="Y31" i="5"/>
  <c r="X31" i="5"/>
  <c r="W31" i="5"/>
  <c r="V31" i="5"/>
  <c r="U31" i="5"/>
  <c r="T31" i="5"/>
  <c r="S31" i="5"/>
  <c r="AB30" i="5"/>
  <c r="AA30" i="5"/>
  <c r="Z30" i="5"/>
  <c r="Y30" i="5"/>
  <c r="X30" i="5"/>
  <c r="W30" i="5"/>
  <c r="V30" i="5"/>
  <c r="U30" i="5"/>
  <c r="T30" i="5"/>
  <c r="S30" i="5"/>
  <c r="AB29" i="5"/>
  <c r="AA29" i="5"/>
  <c r="Z29" i="5"/>
  <c r="Y29" i="5"/>
  <c r="X29" i="5"/>
  <c r="W29" i="5"/>
  <c r="V29" i="5"/>
  <c r="U29" i="5"/>
  <c r="T29" i="5"/>
  <c r="S29" i="5"/>
  <c r="AB28" i="5"/>
  <c r="AA28" i="5"/>
  <c r="Z28" i="5"/>
  <c r="Y28" i="5"/>
  <c r="X28" i="5"/>
  <c r="W28" i="5"/>
  <c r="V28" i="5"/>
  <c r="U28" i="5"/>
  <c r="T28" i="5"/>
  <c r="S28" i="5"/>
  <c r="AB27" i="5"/>
  <c r="AA27" i="5"/>
  <c r="Z27" i="5"/>
  <c r="Y27" i="5"/>
  <c r="X27" i="5"/>
  <c r="W27" i="5"/>
  <c r="V27" i="5"/>
  <c r="U27" i="5"/>
  <c r="T27" i="5"/>
  <c r="S27" i="5"/>
  <c r="AB26" i="5"/>
  <c r="AA26" i="5"/>
  <c r="Z26" i="5"/>
  <c r="Y26" i="5"/>
  <c r="X26" i="5"/>
  <c r="W26" i="5"/>
  <c r="V26" i="5"/>
  <c r="U26" i="5"/>
  <c r="T26" i="5"/>
  <c r="S26" i="5"/>
  <c r="AB25" i="5"/>
  <c r="AA25" i="5"/>
  <c r="Z25" i="5"/>
  <c r="Y25" i="5"/>
  <c r="X25" i="5"/>
  <c r="W25" i="5"/>
  <c r="V25" i="5"/>
  <c r="U25" i="5"/>
  <c r="T25" i="5"/>
  <c r="S25" i="5"/>
  <c r="AB24" i="5"/>
  <c r="AA24" i="5"/>
  <c r="Z24" i="5"/>
  <c r="Y24" i="5"/>
  <c r="X24" i="5"/>
  <c r="W24" i="5"/>
  <c r="V24" i="5"/>
  <c r="U24" i="5"/>
  <c r="T24" i="5"/>
  <c r="S24" i="5"/>
  <c r="AB23" i="5"/>
  <c r="AA23" i="5"/>
  <c r="Z23" i="5"/>
  <c r="Y23" i="5"/>
  <c r="X23" i="5"/>
  <c r="W23" i="5"/>
  <c r="V23" i="5"/>
  <c r="U23" i="5"/>
  <c r="T23" i="5"/>
  <c r="S23" i="5"/>
  <c r="AB22" i="5"/>
  <c r="AA22" i="5"/>
  <c r="Z22" i="5"/>
  <c r="Y22" i="5"/>
  <c r="X22" i="5"/>
  <c r="W22" i="5"/>
  <c r="V22" i="5"/>
  <c r="U22" i="5"/>
  <c r="T22" i="5"/>
  <c r="S22" i="5"/>
  <c r="AB21" i="5"/>
  <c r="AA21" i="5"/>
  <c r="Z21" i="5"/>
  <c r="Y21" i="5"/>
  <c r="X21" i="5"/>
  <c r="W21" i="5"/>
  <c r="V21" i="5"/>
  <c r="U21" i="5"/>
  <c r="T21" i="5"/>
  <c r="S21" i="5"/>
  <c r="AB20" i="5"/>
  <c r="AA20" i="5"/>
  <c r="Z20" i="5"/>
  <c r="Y20" i="5"/>
  <c r="X20" i="5"/>
  <c r="W20" i="5"/>
  <c r="V20" i="5"/>
  <c r="U20" i="5"/>
  <c r="T20" i="5"/>
  <c r="S20" i="5"/>
  <c r="AB19" i="5"/>
  <c r="AA19" i="5"/>
  <c r="Z19" i="5"/>
  <c r="Y19" i="5"/>
  <c r="X19" i="5"/>
  <c r="W19" i="5"/>
  <c r="V19" i="5"/>
  <c r="U19" i="5"/>
  <c r="T19" i="5"/>
  <c r="S19" i="5"/>
  <c r="AB18" i="5"/>
  <c r="AA18" i="5"/>
  <c r="Z18" i="5"/>
  <c r="Y18" i="5"/>
  <c r="X18" i="5"/>
  <c r="W18" i="5"/>
  <c r="V18" i="5"/>
  <c r="U18" i="5"/>
  <c r="T18" i="5"/>
  <c r="S18" i="5"/>
  <c r="AB17" i="5"/>
  <c r="AA17" i="5"/>
  <c r="Z17" i="5"/>
  <c r="Y17" i="5"/>
  <c r="X17" i="5"/>
  <c r="W17" i="5"/>
  <c r="V17" i="5"/>
  <c r="U17" i="5"/>
  <c r="T17" i="5"/>
  <c r="S17" i="5"/>
  <c r="AB16" i="5"/>
  <c r="AA16" i="5"/>
  <c r="Z16" i="5"/>
  <c r="Y16" i="5"/>
  <c r="X16" i="5"/>
  <c r="W16" i="5"/>
  <c r="V16" i="5"/>
  <c r="U16" i="5"/>
  <c r="T16" i="5"/>
  <c r="S16" i="5"/>
  <c r="AB15" i="5"/>
  <c r="AA15" i="5"/>
  <c r="Z15" i="5"/>
  <c r="Y15" i="5"/>
  <c r="X15" i="5"/>
  <c r="W15" i="5"/>
  <c r="V15" i="5"/>
  <c r="U15" i="5"/>
  <c r="T15" i="5"/>
  <c r="S15" i="5"/>
  <c r="AB14" i="5"/>
  <c r="AA14" i="5"/>
  <c r="Z14" i="5"/>
  <c r="Y14" i="5"/>
  <c r="X14" i="5"/>
  <c r="W14" i="5"/>
  <c r="V14" i="5"/>
  <c r="U14" i="5"/>
  <c r="T14" i="5"/>
  <c r="S14" i="5"/>
  <c r="AB13" i="5"/>
  <c r="AA13" i="5"/>
  <c r="Z13" i="5"/>
  <c r="Y13" i="5"/>
  <c r="X13" i="5"/>
  <c r="W13" i="5"/>
  <c r="V13" i="5"/>
  <c r="U13" i="5"/>
  <c r="T13" i="5"/>
  <c r="S13" i="5"/>
  <c r="AB12" i="5"/>
  <c r="AA12" i="5"/>
  <c r="Z12" i="5"/>
  <c r="Y12" i="5"/>
  <c r="X12" i="5"/>
  <c r="W12" i="5"/>
  <c r="V12" i="5"/>
  <c r="U12" i="5"/>
  <c r="T12" i="5"/>
  <c r="S12" i="5"/>
  <c r="AB11" i="5"/>
  <c r="AA11" i="5"/>
  <c r="Z11" i="5"/>
  <c r="Y11" i="5"/>
  <c r="X11" i="5"/>
  <c r="W11" i="5"/>
  <c r="V11" i="5"/>
  <c r="U11" i="5"/>
  <c r="T11" i="5"/>
  <c r="S11" i="5"/>
  <c r="AB10" i="5"/>
  <c r="AA10" i="5"/>
  <c r="Z10" i="5"/>
  <c r="Y10" i="5"/>
  <c r="X10" i="5"/>
  <c r="W10" i="5"/>
  <c r="V10" i="5"/>
  <c r="U10" i="5"/>
  <c r="T10" i="5"/>
  <c r="S10" i="5"/>
  <c r="AB9" i="5"/>
  <c r="AA9" i="5"/>
  <c r="Z9" i="5"/>
  <c r="Y9" i="5"/>
  <c r="X9" i="5"/>
  <c r="W9" i="5"/>
  <c r="V9" i="5"/>
  <c r="U9" i="5"/>
  <c r="T9" i="5"/>
  <c r="S9" i="5"/>
  <c r="AB8" i="5"/>
  <c r="AA8" i="5"/>
  <c r="Z8" i="5"/>
  <c r="Y8" i="5"/>
  <c r="X8" i="5"/>
  <c r="W8" i="5"/>
  <c r="V8" i="5"/>
  <c r="U8" i="5"/>
  <c r="T8" i="5"/>
  <c r="S8" i="5"/>
  <c r="AB7" i="5"/>
  <c r="AA7" i="5"/>
  <c r="Z7" i="5"/>
  <c r="Y7" i="5"/>
  <c r="X7" i="5"/>
  <c r="W7" i="5"/>
  <c r="V7" i="5"/>
  <c r="U7" i="5"/>
  <c r="T7" i="5"/>
  <c r="S7" i="5"/>
  <c r="AB6" i="5"/>
  <c r="AA6" i="5"/>
  <c r="Z6" i="5"/>
  <c r="Y6" i="5"/>
  <c r="X6" i="5"/>
  <c r="W6" i="5"/>
  <c r="V6" i="5"/>
  <c r="U6" i="5"/>
  <c r="T6" i="5"/>
  <c r="S6" i="5"/>
  <c r="AB5" i="5"/>
  <c r="AA5" i="5"/>
  <c r="Z5" i="5"/>
  <c r="Y5" i="5"/>
  <c r="X5" i="5"/>
  <c r="W5" i="5"/>
  <c r="V5" i="5"/>
  <c r="U5" i="5"/>
  <c r="T5" i="5"/>
  <c r="S5" i="5"/>
  <c r="AB4" i="5"/>
  <c r="AA4" i="5"/>
  <c r="Z4" i="5"/>
  <c r="Y4" i="5"/>
  <c r="X4" i="5"/>
  <c r="W4" i="5"/>
  <c r="V4" i="5"/>
  <c r="U4" i="5"/>
  <c r="T4" i="5"/>
  <c r="S4" i="5"/>
  <c r="AB3" i="5"/>
  <c r="AA3" i="5"/>
  <c r="Z3" i="5"/>
  <c r="Y3" i="5"/>
  <c r="X3" i="5"/>
  <c r="W3" i="5"/>
  <c r="V3" i="5"/>
  <c r="U3" i="5"/>
  <c r="T3" i="5"/>
  <c r="S3" i="5"/>
  <c r="AB218" i="4"/>
  <c r="AA218" i="4"/>
  <c r="Z218" i="4"/>
  <c r="Y218" i="4"/>
  <c r="X218" i="4"/>
  <c r="W218" i="4"/>
  <c r="V218" i="4"/>
  <c r="U218" i="4"/>
  <c r="T218" i="4"/>
  <c r="S218" i="4"/>
  <c r="AB217" i="4"/>
  <c r="AA217" i="4"/>
  <c r="Z217" i="4"/>
  <c r="Y217" i="4"/>
  <c r="X217" i="4"/>
  <c r="W217" i="4"/>
  <c r="V217" i="4"/>
  <c r="U217" i="4"/>
  <c r="T217" i="4"/>
  <c r="S217" i="4"/>
  <c r="AB216" i="4"/>
  <c r="AA216" i="4"/>
  <c r="Z216" i="4"/>
  <c r="Y216" i="4"/>
  <c r="X216" i="4"/>
  <c r="W216" i="4"/>
  <c r="V216" i="4"/>
  <c r="U216" i="4"/>
  <c r="T216" i="4"/>
  <c r="S216" i="4"/>
  <c r="AB215" i="4"/>
  <c r="AA215" i="4"/>
  <c r="Z215" i="4"/>
  <c r="Y215" i="4"/>
  <c r="X215" i="4"/>
  <c r="W215" i="4"/>
  <c r="V215" i="4"/>
  <c r="U215" i="4"/>
  <c r="T215" i="4"/>
  <c r="S215" i="4"/>
  <c r="AB214" i="4"/>
  <c r="AA214" i="4"/>
  <c r="Z214" i="4"/>
  <c r="Y214" i="4"/>
  <c r="X214" i="4"/>
  <c r="W214" i="4"/>
  <c r="V214" i="4"/>
  <c r="U214" i="4"/>
  <c r="T214" i="4"/>
  <c r="S214" i="4"/>
  <c r="AB213" i="4"/>
  <c r="AA213" i="4"/>
  <c r="Z213" i="4"/>
  <c r="Y213" i="4"/>
  <c r="X213" i="4"/>
  <c r="W213" i="4"/>
  <c r="V213" i="4"/>
  <c r="U213" i="4"/>
  <c r="T213" i="4"/>
  <c r="S213" i="4"/>
  <c r="AB212" i="4"/>
  <c r="AA212" i="4"/>
  <c r="Z212" i="4"/>
  <c r="Y212" i="4"/>
  <c r="X212" i="4"/>
  <c r="W212" i="4"/>
  <c r="V212" i="4"/>
  <c r="U212" i="4"/>
  <c r="T212" i="4"/>
  <c r="S212" i="4"/>
  <c r="AB211" i="4"/>
  <c r="AA211" i="4"/>
  <c r="Z211" i="4"/>
  <c r="Y211" i="4"/>
  <c r="X211" i="4"/>
  <c r="W211" i="4"/>
  <c r="V211" i="4"/>
  <c r="U211" i="4"/>
  <c r="T211" i="4"/>
  <c r="S211" i="4"/>
  <c r="AB210" i="4"/>
  <c r="AA210" i="4"/>
  <c r="Z210" i="4"/>
  <c r="Y210" i="4"/>
  <c r="X210" i="4"/>
  <c r="W210" i="4"/>
  <c r="V210" i="4"/>
  <c r="U210" i="4"/>
  <c r="T210" i="4"/>
  <c r="S210" i="4"/>
  <c r="AB209" i="4"/>
  <c r="AA209" i="4"/>
  <c r="Z209" i="4"/>
  <c r="Y209" i="4"/>
  <c r="X209" i="4"/>
  <c r="W209" i="4"/>
  <c r="V209" i="4"/>
  <c r="U209" i="4"/>
  <c r="T209" i="4"/>
  <c r="S209" i="4"/>
  <c r="AB208" i="4"/>
  <c r="AA208" i="4"/>
  <c r="Z208" i="4"/>
  <c r="Y208" i="4"/>
  <c r="X208" i="4"/>
  <c r="W208" i="4"/>
  <c r="V208" i="4"/>
  <c r="U208" i="4"/>
  <c r="T208" i="4"/>
  <c r="S208" i="4"/>
  <c r="AB207" i="4"/>
  <c r="AA207" i="4"/>
  <c r="Z207" i="4"/>
  <c r="Y207" i="4"/>
  <c r="X207" i="4"/>
  <c r="W207" i="4"/>
  <c r="V207" i="4"/>
  <c r="U207" i="4"/>
  <c r="T207" i="4"/>
  <c r="S207" i="4"/>
  <c r="AB206" i="4"/>
  <c r="AA206" i="4"/>
  <c r="Z206" i="4"/>
  <c r="Y206" i="4"/>
  <c r="X206" i="4"/>
  <c r="W206" i="4"/>
  <c r="V206" i="4"/>
  <c r="U206" i="4"/>
  <c r="T206" i="4"/>
  <c r="S206" i="4"/>
  <c r="AB205" i="4"/>
  <c r="AA205" i="4"/>
  <c r="Z205" i="4"/>
  <c r="Y205" i="4"/>
  <c r="X205" i="4"/>
  <c r="W205" i="4"/>
  <c r="V205" i="4"/>
  <c r="U205" i="4"/>
  <c r="T205" i="4"/>
  <c r="S205" i="4"/>
  <c r="AB204" i="4"/>
  <c r="AA204" i="4"/>
  <c r="Z204" i="4"/>
  <c r="Y204" i="4"/>
  <c r="X204" i="4"/>
  <c r="W204" i="4"/>
  <c r="V204" i="4"/>
  <c r="U204" i="4"/>
  <c r="T204" i="4"/>
  <c r="S204" i="4"/>
  <c r="AB203" i="4"/>
  <c r="AA203" i="4"/>
  <c r="Z203" i="4"/>
  <c r="Y203" i="4"/>
  <c r="X203" i="4"/>
  <c r="W203" i="4"/>
  <c r="V203" i="4"/>
  <c r="U203" i="4"/>
  <c r="T203" i="4"/>
  <c r="S203" i="4"/>
  <c r="AB202" i="4"/>
  <c r="AA202" i="4"/>
  <c r="Z202" i="4"/>
  <c r="Y202" i="4"/>
  <c r="X202" i="4"/>
  <c r="W202" i="4"/>
  <c r="V202" i="4"/>
  <c r="U202" i="4"/>
  <c r="T202" i="4"/>
  <c r="S202" i="4"/>
  <c r="AB201" i="4"/>
  <c r="AA201" i="4"/>
  <c r="Z201" i="4"/>
  <c r="Y201" i="4"/>
  <c r="X201" i="4"/>
  <c r="W201" i="4"/>
  <c r="V201" i="4"/>
  <c r="U201" i="4"/>
  <c r="T201" i="4"/>
  <c r="S201" i="4"/>
  <c r="AB200" i="4"/>
  <c r="AA200" i="4"/>
  <c r="Z200" i="4"/>
  <c r="Y200" i="4"/>
  <c r="X200" i="4"/>
  <c r="W200" i="4"/>
  <c r="V200" i="4"/>
  <c r="U200" i="4"/>
  <c r="T200" i="4"/>
  <c r="S200" i="4"/>
  <c r="AB199" i="4"/>
  <c r="AA199" i="4"/>
  <c r="Z199" i="4"/>
  <c r="Y199" i="4"/>
  <c r="X199" i="4"/>
  <c r="W199" i="4"/>
  <c r="V199" i="4"/>
  <c r="U199" i="4"/>
  <c r="T199" i="4"/>
  <c r="S199" i="4"/>
  <c r="AB198" i="4"/>
  <c r="AA198" i="4"/>
  <c r="Z198" i="4"/>
  <c r="Y198" i="4"/>
  <c r="X198" i="4"/>
  <c r="W198" i="4"/>
  <c r="V198" i="4"/>
  <c r="U198" i="4"/>
  <c r="T198" i="4"/>
  <c r="S198" i="4"/>
  <c r="AB197" i="4"/>
  <c r="AA197" i="4"/>
  <c r="Z197" i="4"/>
  <c r="Y197" i="4"/>
  <c r="X197" i="4"/>
  <c r="W197" i="4"/>
  <c r="V197" i="4"/>
  <c r="U197" i="4"/>
  <c r="T197" i="4"/>
  <c r="S197" i="4"/>
  <c r="AB196" i="4"/>
  <c r="AA196" i="4"/>
  <c r="Z196" i="4"/>
  <c r="Y196" i="4"/>
  <c r="X196" i="4"/>
  <c r="W196" i="4"/>
  <c r="V196" i="4"/>
  <c r="U196" i="4"/>
  <c r="T196" i="4"/>
  <c r="S196" i="4"/>
  <c r="AB195" i="4"/>
  <c r="AA195" i="4"/>
  <c r="Z195" i="4"/>
  <c r="Y195" i="4"/>
  <c r="X195" i="4"/>
  <c r="W195" i="4"/>
  <c r="V195" i="4"/>
  <c r="U195" i="4"/>
  <c r="T195" i="4"/>
  <c r="S195" i="4"/>
  <c r="AB194" i="4"/>
  <c r="AA194" i="4"/>
  <c r="Z194" i="4"/>
  <c r="Y194" i="4"/>
  <c r="X194" i="4"/>
  <c r="W194" i="4"/>
  <c r="V194" i="4"/>
  <c r="U194" i="4"/>
  <c r="T194" i="4"/>
  <c r="S194" i="4"/>
  <c r="AB193" i="4"/>
  <c r="AA193" i="4"/>
  <c r="Z193" i="4"/>
  <c r="Y193" i="4"/>
  <c r="X193" i="4"/>
  <c r="W193" i="4"/>
  <c r="V193" i="4"/>
  <c r="U193" i="4"/>
  <c r="T193" i="4"/>
  <c r="S193" i="4"/>
  <c r="AB192" i="4"/>
  <c r="AA192" i="4"/>
  <c r="Z192" i="4"/>
  <c r="Y192" i="4"/>
  <c r="X192" i="4"/>
  <c r="W192" i="4"/>
  <c r="V192" i="4"/>
  <c r="U192" i="4"/>
  <c r="T192" i="4"/>
  <c r="S192" i="4"/>
  <c r="AB191" i="4"/>
  <c r="AA191" i="4"/>
  <c r="Z191" i="4"/>
  <c r="Y191" i="4"/>
  <c r="X191" i="4"/>
  <c r="W191" i="4"/>
  <c r="V191" i="4"/>
  <c r="U191" i="4"/>
  <c r="T191" i="4"/>
  <c r="S191" i="4"/>
  <c r="AB190" i="4"/>
  <c r="AA190" i="4"/>
  <c r="Z190" i="4"/>
  <c r="Y190" i="4"/>
  <c r="X190" i="4"/>
  <c r="W190" i="4"/>
  <c r="V190" i="4"/>
  <c r="U190" i="4"/>
  <c r="T190" i="4"/>
  <c r="S190" i="4"/>
  <c r="AB189" i="4"/>
  <c r="AA189" i="4"/>
  <c r="Z189" i="4"/>
  <c r="Y189" i="4"/>
  <c r="X189" i="4"/>
  <c r="W189" i="4"/>
  <c r="V189" i="4"/>
  <c r="U189" i="4"/>
  <c r="T189" i="4"/>
  <c r="S189" i="4"/>
  <c r="AB188" i="4"/>
  <c r="AA188" i="4"/>
  <c r="Z188" i="4"/>
  <c r="Y188" i="4"/>
  <c r="X188" i="4"/>
  <c r="W188" i="4"/>
  <c r="V188" i="4"/>
  <c r="U188" i="4"/>
  <c r="T188" i="4"/>
  <c r="S188" i="4"/>
  <c r="AB187" i="4"/>
  <c r="AA187" i="4"/>
  <c r="Z187" i="4"/>
  <c r="Y187" i="4"/>
  <c r="X187" i="4"/>
  <c r="W187" i="4"/>
  <c r="V187" i="4"/>
  <c r="U187" i="4"/>
  <c r="T187" i="4"/>
  <c r="S187" i="4"/>
  <c r="AB186" i="4"/>
  <c r="AA186" i="4"/>
  <c r="Z186" i="4"/>
  <c r="Y186" i="4"/>
  <c r="X186" i="4"/>
  <c r="W186" i="4"/>
  <c r="V186" i="4"/>
  <c r="U186" i="4"/>
  <c r="T186" i="4"/>
  <c r="S186" i="4"/>
  <c r="AB185" i="4"/>
  <c r="AA185" i="4"/>
  <c r="Z185" i="4"/>
  <c r="Y185" i="4"/>
  <c r="X185" i="4"/>
  <c r="W185" i="4"/>
  <c r="V185" i="4"/>
  <c r="U185" i="4"/>
  <c r="T185" i="4"/>
  <c r="S185" i="4"/>
  <c r="AB184" i="4"/>
  <c r="AA184" i="4"/>
  <c r="Z184" i="4"/>
  <c r="Y184" i="4"/>
  <c r="X184" i="4"/>
  <c r="W184" i="4"/>
  <c r="V184" i="4"/>
  <c r="U184" i="4"/>
  <c r="T184" i="4"/>
  <c r="S184" i="4"/>
  <c r="AB183" i="4"/>
  <c r="AA183" i="4"/>
  <c r="Z183" i="4"/>
  <c r="Y183" i="4"/>
  <c r="X183" i="4"/>
  <c r="W183" i="4"/>
  <c r="V183" i="4"/>
  <c r="U183" i="4"/>
  <c r="T183" i="4"/>
  <c r="S183" i="4"/>
  <c r="AB182" i="4"/>
  <c r="AA182" i="4"/>
  <c r="Z182" i="4"/>
  <c r="Y182" i="4"/>
  <c r="X182" i="4"/>
  <c r="W182" i="4"/>
  <c r="V182" i="4"/>
  <c r="U182" i="4"/>
  <c r="T182" i="4"/>
  <c r="S182" i="4"/>
  <c r="AB181" i="4"/>
  <c r="AA181" i="4"/>
  <c r="Z181" i="4"/>
  <c r="Y181" i="4"/>
  <c r="X181" i="4"/>
  <c r="W181" i="4"/>
  <c r="V181" i="4"/>
  <c r="U181" i="4"/>
  <c r="T181" i="4"/>
  <c r="S181" i="4"/>
  <c r="AB180" i="4"/>
  <c r="AA180" i="4"/>
  <c r="Z180" i="4"/>
  <c r="Y180" i="4"/>
  <c r="X180" i="4"/>
  <c r="W180" i="4"/>
  <c r="V180" i="4"/>
  <c r="U180" i="4"/>
  <c r="T180" i="4"/>
  <c r="S180" i="4"/>
  <c r="AB179" i="4"/>
  <c r="AA179" i="4"/>
  <c r="Z179" i="4"/>
  <c r="Y179" i="4"/>
  <c r="X179" i="4"/>
  <c r="W179" i="4"/>
  <c r="V179" i="4"/>
  <c r="U179" i="4"/>
  <c r="T179" i="4"/>
  <c r="S179" i="4"/>
  <c r="AB178" i="4"/>
  <c r="AA178" i="4"/>
  <c r="Z178" i="4"/>
  <c r="Y178" i="4"/>
  <c r="X178" i="4"/>
  <c r="W178" i="4"/>
  <c r="V178" i="4"/>
  <c r="U178" i="4"/>
  <c r="T178" i="4"/>
  <c r="S178" i="4"/>
  <c r="AB177" i="4"/>
  <c r="AA177" i="4"/>
  <c r="Z177" i="4"/>
  <c r="Y177" i="4"/>
  <c r="X177" i="4"/>
  <c r="W177" i="4"/>
  <c r="V177" i="4"/>
  <c r="U177" i="4"/>
  <c r="T177" i="4"/>
  <c r="S177" i="4"/>
  <c r="AB176" i="4"/>
  <c r="AA176" i="4"/>
  <c r="Z176" i="4"/>
  <c r="Y176" i="4"/>
  <c r="X176" i="4"/>
  <c r="W176" i="4"/>
  <c r="V176" i="4"/>
  <c r="U176" i="4"/>
  <c r="T176" i="4"/>
  <c r="S176" i="4"/>
  <c r="AB175" i="4"/>
  <c r="AA175" i="4"/>
  <c r="Z175" i="4"/>
  <c r="Y175" i="4"/>
  <c r="X175" i="4"/>
  <c r="W175" i="4"/>
  <c r="V175" i="4"/>
  <c r="U175" i="4"/>
  <c r="T175" i="4"/>
  <c r="S175" i="4"/>
  <c r="AB174" i="4"/>
  <c r="AA174" i="4"/>
  <c r="Z174" i="4"/>
  <c r="Y174" i="4"/>
  <c r="X174" i="4"/>
  <c r="W174" i="4"/>
  <c r="V174" i="4"/>
  <c r="U174" i="4"/>
  <c r="T174" i="4"/>
  <c r="S174" i="4"/>
  <c r="AB173" i="4"/>
  <c r="AA173" i="4"/>
  <c r="Z173" i="4"/>
  <c r="Y173" i="4"/>
  <c r="X173" i="4"/>
  <c r="W173" i="4"/>
  <c r="V173" i="4"/>
  <c r="U173" i="4"/>
  <c r="T173" i="4"/>
  <c r="S173" i="4"/>
  <c r="AB172" i="4"/>
  <c r="AA172" i="4"/>
  <c r="Z172" i="4"/>
  <c r="Y172" i="4"/>
  <c r="X172" i="4"/>
  <c r="W172" i="4"/>
  <c r="V172" i="4"/>
  <c r="U172" i="4"/>
  <c r="T172" i="4"/>
  <c r="S172" i="4"/>
  <c r="AB171" i="4"/>
  <c r="AA171" i="4"/>
  <c r="Z171" i="4"/>
  <c r="Y171" i="4"/>
  <c r="X171" i="4"/>
  <c r="W171" i="4"/>
  <c r="V171" i="4"/>
  <c r="U171" i="4"/>
  <c r="T171" i="4"/>
  <c r="S171" i="4"/>
  <c r="AB170" i="4"/>
  <c r="AA170" i="4"/>
  <c r="Z170" i="4"/>
  <c r="Y170" i="4"/>
  <c r="X170" i="4"/>
  <c r="W170" i="4"/>
  <c r="V170" i="4"/>
  <c r="U170" i="4"/>
  <c r="T170" i="4"/>
  <c r="S170" i="4"/>
  <c r="AB169" i="4"/>
  <c r="AA169" i="4"/>
  <c r="Z169" i="4"/>
  <c r="Y169" i="4"/>
  <c r="X169" i="4"/>
  <c r="W169" i="4"/>
  <c r="V169" i="4"/>
  <c r="U169" i="4"/>
  <c r="T169" i="4"/>
  <c r="S169" i="4"/>
  <c r="AB168" i="4"/>
  <c r="AA168" i="4"/>
  <c r="Z168" i="4"/>
  <c r="Y168" i="4"/>
  <c r="X168" i="4"/>
  <c r="W168" i="4"/>
  <c r="V168" i="4"/>
  <c r="U168" i="4"/>
  <c r="T168" i="4"/>
  <c r="S168" i="4"/>
  <c r="AB167" i="4"/>
  <c r="AA167" i="4"/>
  <c r="Z167" i="4"/>
  <c r="Y167" i="4"/>
  <c r="X167" i="4"/>
  <c r="W167" i="4"/>
  <c r="V167" i="4"/>
  <c r="U167" i="4"/>
  <c r="T167" i="4"/>
  <c r="S167" i="4"/>
  <c r="AB166" i="4"/>
  <c r="AA166" i="4"/>
  <c r="Z166" i="4"/>
  <c r="Y166" i="4"/>
  <c r="X166" i="4"/>
  <c r="W166" i="4"/>
  <c r="V166" i="4"/>
  <c r="U166" i="4"/>
  <c r="T166" i="4"/>
  <c r="S166" i="4"/>
  <c r="AB165" i="4"/>
  <c r="AA165" i="4"/>
  <c r="Z165" i="4"/>
  <c r="Y165" i="4"/>
  <c r="X165" i="4"/>
  <c r="W165" i="4"/>
  <c r="V165" i="4"/>
  <c r="U165" i="4"/>
  <c r="T165" i="4"/>
  <c r="S165" i="4"/>
  <c r="AB164" i="4"/>
  <c r="AA164" i="4"/>
  <c r="Z164" i="4"/>
  <c r="Y164" i="4"/>
  <c r="X164" i="4"/>
  <c r="W164" i="4"/>
  <c r="V164" i="4"/>
  <c r="U164" i="4"/>
  <c r="T164" i="4"/>
  <c r="S164" i="4"/>
  <c r="AB163" i="4"/>
  <c r="AA163" i="4"/>
  <c r="Z163" i="4"/>
  <c r="Y163" i="4"/>
  <c r="X163" i="4"/>
  <c r="W163" i="4"/>
  <c r="V163" i="4"/>
  <c r="U163" i="4"/>
  <c r="T163" i="4"/>
  <c r="S163" i="4"/>
  <c r="AB162" i="4"/>
  <c r="AA162" i="4"/>
  <c r="Z162" i="4"/>
  <c r="Y162" i="4"/>
  <c r="X162" i="4"/>
  <c r="W162" i="4"/>
  <c r="V162" i="4"/>
  <c r="U162" i="4"/>
  <c r="T162" i="4"/>
  <c r="S162" i="4"/>
  <c r="AB161" i="4"/>
  <c r="AA161" i="4"/>
  <c r="Z161" i="4"/>
  <c r="Y161" i="4"/>
  <c r="X161" i="4"/>
  <c r="W161" i="4"/>
  <c r="V161" i="4"/>
  <c r="U161" i="4"/>
  <c r="T161" i="4"/>
  <c r="S161" i="4"/>
  <c r="AB160" i="4"/>
  <c r="AA160" i="4"/>
  <c r="Z160" i="4"/>
  <c r="Y160" i="4"/>
  <c r="X160" i="4"/>
  <c r="W160" i="4"/>
  <c r="V160" i="4"/>
  <c r="U160" i="4"/>
  <c r="T160" i="4"/>
  <c r="S160" i="4"/>
  <c r="AB159" i="4"/>
  <c r="AA159" i="4"/>
  <c r="Z159" i="4"/>
  <c r="Y159" i="4"/>
  <c r="X159" i="4"/>
  <c r="W159" i="4"/>
  <c r="V159" i="4"/>
  <c r="U159" i="4"/>
  <c r="T159" i="4"/>
  <c r="S159" i="4"/>
  <c r="AB158" i="4"/>
  <c r="AA158" i="4"/>
  <c r="Z158" i="4"/>
  <c r="Y158" i="4"/>
  <c r="X158" i="4"/>
  <c r="W158" i="4"/>
  <c r="V158" i="4"/>
  <c r="U158" i="4"/>
  <c r="T158" i="4"/>
  <c r="S158" i="4"/>
  <c r="AB157" i="4"/>
  <c r="AA157" i="4"/>
  <c r="Z157" i="4"/>
  <c r="Y157" i="4"/>
  <c r="X157" i="4"/>
  <c r="W157" i="4"/>
  <c r="V157" i="4"/>
  <c r="U157" i="4"/>
  <c r="T157" i="4"/>
  <c r="S157" i="4"/>
  <c r="AB156" i="4"/>
  <c r="AA156" i="4"/>
  <c r="Z156" i="4"/>
  <c r="Y156" i="4"/>
  <c r="X156" i="4"/>
  <c r="W156" i="4"/>
  <c r="V156" i="4"/>
  <c r="U156" i="4"/>
  <c r="T156" i="4"/>
  <c r="S156" i="4"/>
  <c r="AB155" i="4"/>
  <c r="AA155" i="4"/>
  <c r="Z155" i="4"/>
  <c r="Y155" i="4"/>
  <c r="X155" i="4"/>
  <c r="W155" i="4"/>
  <c r="V155" i="4"/>
  <c r="U155" i="4"/>
  <c r="T155" i="4"/>
  <c r="S155" i="4"/>
  <c r="AB154" i="4"/>
  <c r="AA154" i="4"/>
  <c r="Z154" i="4"/>
  <c r="Y154" i="4"/>
  <c r="X154" i="4"/>
  <c r="W154" i="4"/>
  <c r="V154" i="4"/>
  <c r="U154" i="4"/>
  <c r="T154" i="4"/>
  <c r="S154" i="4"/>
  <c r="AB153" i="4"/>
  <c r="AA153" i="4"/>
  <c r="Z153" i="4"/>
  <c r="Y153" i="4"/>
  <c r="X153" i="4"/>
  <c r="W153" i="4"/>
  <c r="V153" i="4"/>
  <c r="U153" i="4"/>
  <c r="T153" i="4"/>
  <c r="S153" i="4"/>
  <c r="AB152" i="4"/>
  <c r="AA152" i="4"/>
  <c r="Z152" i="4"/>
  <c r="Y152" i="4"/>
  <c r="X152" i="4"/>
  <c r="W152" i="4"/>
  <c r="V152" i="4"/>
  <c r="U152" i="4"/>
  <c r="T152" i="4"/>
  <c r="S152" i="4"/>
  <c r="AB151" i="4"/>
  <c r="AA151" i="4"/>
  <c r="Z151" i="4"/>
  <c r="Y151" i="4"/>
  <c r="X151" i="4"/>
  <c r="W151" i="4"/>
  <c r="V151" i="4"/>
  <c r="U151" i="4"/>
  <c r="T151" i="4"/>
  <c r="S151" i="4"/>
  <c r="AB150" i="4"/>
  <c r="AA150" i="4"/>
  <c r="Z150" i="4"/>
  <c r="Y150" i="4"/>
  <c r="X150" i="4"/>
  <c r="W150" i="4"/>
  <c r="V150" i="4"/>
  <c r="U150" i="4"/>
  <c r="T150" i="4"/>
  <c r="S150" i="4"/>
  <c r="AB149" i="4"/>
  <c r="AA149" i="4"/>
  <c r="Z149" i="4"/>
  <c r="Y149" i="4"/>
  <c r="X149" i="4"/>
  <c r="W149" i="4"/>
  <c r="V149" i="4"/>
  <c r="U149" i="4"/>
  <c r="T149" i="4"/>
  <c r="S149" i="4"/>
  <c r="AB148" i="4"/>
  <c r="AA148" i="4"/>
  <c r="Z148" i="4"/>
  <c r="Y148" i="4"/>
  <c r="X148" i="4"/>
  <c r="W148" i="4"/>
  <c r="V148" i="4"/>
  <c r="U148" i="4"/>
  <c r="T148" i="4"/>
  <c r="S148" i="4"/>
  <c r="AB147" i="4"/>
  <c r="AA147" i="4"/>
  <c r="Z147" i="4"/>
  <c r="Y147" i="4"/>
  <c r="X147" i="4"/>
  <c r="W147" i="4"/>
  <c r="V147" i="4"/>
  <c r="U147" i="4"/>
  <c r="T147" i="4"/>
  <c r="S147" i="4"/>
  <c r="AB146" i="4"/>
  <c r="AA146" i="4"/>
  <c r="Z146" i="4"/>
  <c r="Y146" i="4"/>
  <c r="X146" i="4"/>
  <c r="W146" i="4"/>
  <c r="V146" i="4"/>
  <c r="U146" i="4"/>
  <c r="T146" i="4"/>
  <c r="S146" i="4"/>
  <c r="AB145" i="4"/>
  <c r="AA145" i="4"/>
  <c r="Z145" i="4"/>
  <c r="Y145" i="4"/>
  <c r="X145" i="4"/>
  <c r="W145" i="4"/>
  <c r="V145" i="4"/>
  <c r="U145" i="4"/>
  <c r="T145" i="4"/>
  <c r="S145" i="4"/>
  <c r="AB144" i="4"/>
  <c r="AA144" i="4"/>
  <c r="Z144" i="4"/>
  <c r="Y144" i="4"/>
  <c r="X144" i="4"/>
  <c r="W144" i="4"/>
  <c r="V144" i="4"/>
  <c r="U144" i="4"/>
  <c r="T144" i="4"/>
  <c r="S144" i="4"/>
  <c r="AB143" i="4"/>
  <c r="AA143" i="4"/>
  <c r="Z143" i="4"/>
  <c r="Y143" i="4"/>
  <c r="X143" i="4"/>
  <c r="W143" i="4"/>
  <c r="V143" i="4"/>
  <c r="U143" i="4"/>
  <c r="T143" i="4"/>
  <c r="S143" i="4"/>
  <c r="AB142" i="4"/>
  <c r="AA142" i="4"/>
  <c r="Z142" i="4"/>
  <c r="Y142" i="4"/>
  <c r="X142" i="4"/>
  <c r="W142" i="4"/>
  <c r="V142" i="4"/>
  <c r="U142" i="4"/>
  <c r="T142" i="4"/>
  <c r="S142" i="4"/>
  <c r="AB141" i="4"/>
  <c r="AA141" i="4"/>
  <c r="Z141" i="4"/>
  <c r="Y141" i="4"/>
  <c r="X141" i="4"/>
  <c r="W141" i="4"/>
  <c r="V141" i="4"/>
  <c r="U141" i="4"/>
  <c r="T141" i="4"/>
  <c r="S141" i="4"/>
  <c r="AB140" i="4"/>
  <c r="AA140" i="4"/>
  <c r="Z140" i="4"/>
  <c r="Y140" i="4"/>
  <c r="X140" i="4"/>
  <c r="W140" i="4"/>
  <c r="V140" i="4"/>
  <c r="U140" i="4"/>
  <c r="T140" i="4"/>
  <c r="S140" i="4"/>
  <c r="AB139" i="4"/>
  <c r="AA139" i="4"/>
  <c r="Z139" i="4"/>
  <c r="Y139" i="4"/>
  <c r="X139" i="4"/>
  <c r="W139" i="4"/>
  <c r="V139" i="4"/>
  <c r="U139" i="4"/>
  <c r="T139" i="4"/>
  <c r="S139" i="4"/>
  <c r="AB138" i="4"/>
  <c r="AA138" i="4"/>
  <c r="Z138" i="4"/>
  <c r="Y138" i="4"/>
  <c r="X138" i="4"/>
  <c r="W138" i="4"/>
  <c r="V138" i="4"/>
  <c r="U138" i="4"/>
  <c r="T138" i="4"/>
  <c r="S138" i="4"/>
  <c r="AB137" i="4"/>
  <c r="AA137" i="4"/>
  <c r="Z137" i="4"/>
  <c r="Y137" i="4"/>
  <c r="X137" i="4"/>
  <c r="W137" i="4"/>
  <c r="V137" i="4"/>
  <c r="U137" i="4"/>
  <c r="T137" i="4"/>
  <c r="S137" i="4"/>
  <c r="AB136" i="4"/>
  <c r="AA136" i="4"/>
  <c r="Z136" i="4"/>
  <c r="Y136" i="4"/>
  <c r="X136" i="4"/>
  <c r="W136" i="4"/>
  <c r="V136" i="4"/>
  <c r="U136" i="4"/>
  <c r="T136" i="4"/>
  <c r="S136" i="4"/>
  <c r="AB135" i="4"/>
  <c r="AA135" i="4"/>
  <c r="Z135" i="4"/>
  <c r="Y135" i="4"/>
  <c r="X135" i="4"/>
  <c r="W135" i="4"/>
  <c r="V135" i="4"/>
  <c r="U135" i="4"/>
  <c r="T135" i="4"/>
  <c r="S135" i="4"/>
  <c r="AB134" i="4"/>
  <c r="AA134" i="4"/>
  <c r="Z134" i="4"/>
  <c r="Y134" i="4"/>
  <c r="X134" i="4"/>
  <c r="W134" i="4"/>
  <c r="V134" i="4"/>
  <c r="U134" i="4"/>
  <c r="T134" i="4"/>
  <c r="S134" i="4"/>
  <c r="AB133" i="4"/>
  <c r="AA133" i="4"/>
  <c r="Z133" i="4"/>
  <c r="Y133" i="4"/>
  <c r="X133" i="4"/>
  <c r="W133" i="4"/>
  <c r="V133" i="4"/>
  <c r="U133" i="4"/>
  <c r="T133" i="4"/>
  <c r="S133" i="4"/>
  <c r="AB132" i="4"/>
  <c r="AA132" i="4"/>
  <c r="Z132" i="4"/>
  <c r="Y132" i="4"/>
  <c r="X132" i="4"/>
  <c r="W132" i="4"/>
  <c r="V132" i="4"/>
  <c r="U132" i="4"/>
  <c r="T132" i="4"/>
  <c r="S132" i="4"/>
  <c r="AB131" i="4"/>
  <c r="AA131" i="4"/>
  <c r="Z131" i="4"/>
  <c r="Y131" i="4"/>
  <c r="X131" i="4"/>
  <c r="W131" i="4"/>
  <c r="V131" i="4"/>
  <c r="U131" i="4"/>
  <c r="T131" i="4"/>
  <c r="S131" i="4"/>
  <c r="AB130" i="4"/>
  <c r="AA130" i="4"/>
  <c r="Z130" i="4"/>
  <c r="Y130" i="4"/>
  <c r="X130" i="4"/>
  <c r="W130" i="4"/>
  <c r="V130" i="4"/>
  <c r="U130" i="4"/>
  <c r="T130" i="4"/>
  <c r="S130" i="4"/>
  <c r="AB129" i="4"/>
  <c r="AA129" i="4"/>
  <c r="Z129" i="4"/>
  <c r="Y129" i="4"/>
  <c r="X129" i="4"/>
  <c r="W129" i="4"/>
  <c r="V129" i="4"/>
  <c r="U129" i="4"/>
  <c r="T129" i="4"/>
  <c r="S129" i="4"/>
  <c r="AB128" i="4"/>
  <c r="AA128" i="4"/>
  <c r="Z128" i="4"/>
  <c r="Y128" i="4"/>
  <c r="X128" i="4"/>
  <c r="W128" i="4"/>
  <c r="V128" i="4"/>
  <c r="U128" i="4"/>
  <c r="T128" i="4"/>
  <c r="S128" i="4"/>
  <c r="AB127" i="4"/>
  <c r="AA127" i="4"/>
  <c r="Z127" i="4"/>
  <c r="Y127" i="4"/>
  <c r="X127" i="4"/>
  <c r="W127" i="4"/>
  <c r="V127" i="4"/>
  <c r="U127" i="4"/>
  <c r="T127" i="4"/>
  <c r="S127" i="4"/>
  <c r="AB126" i="4"/>
  <c r="AA126" i="4"/>
  <c r="Z126" i="4"/>
  <c r="Y126" i="4"/>
  <c r="X126" i="4"/>
  <c r="W126" i="4"/>
  <c r="V126" i="4"/>
  <c r="U126" i="4"/>
  <c r="T126" i="4"/>
  <c r="S126" i="4"/>
  <c r="AB125" i="4"/>
  <c r="AA125" i="4"/>
  <c r="Z125" i="4"/>
  <c r="Y125" i="4"/>
  <c r="X125" i="4"/>
  <c r="W125" i="4"/>
  <c r="V125" i="4"/>
  <c r="U125" i="4"/>
  <c r="T125" i="4"/>
  <c r="S125" i="4"/>
  <c r="AB124" i="4"/>
  <c r="AA124" i="4"/>
  <c r="Z124" i="4"/>
  <c r="Y124" i="4"/>
  <c r="X124" i="4"/>
  <c r="W124" i="4"/>
  <c r="V124" i="4"/>
  <c r="U124" i="4"/>
  <c r="T124" i="4"/>
  <c r="S124" i="4"/>
  <c r="AB123" i="4"/>
  <c r="AA123" i="4"/>
  <c r="Z123" i="4"/>
  <c r="Y123" i="4"/>
  <c r="X123" i="4"/>
  <c r="W123" i="4"/>
  <c r="V123" i="4"/>
  <c r="U123" i="4"/>
  <c r="T123" i="4"/>
  <c r="S123" i="4"/>
  <c r="AB122" i="4"/>
  <c r="AA122" i="4"/>
  <c r="Z122" i="4"/>
  <c r="Y122" i="4"/>
  <c r="X122" i="4"/>
  <c r="W122" i="4"/>
  <c r="V122" i="4"/>
  <c r="U122" i="4"/>
  <c r="T122" i="4"/>
  <c r="S122" i="4"/>
  <c r="AB121" i="4"/>
  <c r="AA121" i="4"/>
  <c r="Z121" i="4"/>
  <c r="Y121" i="4"/>
  <c r="X121" i="4"/>
  <c r="W121" i="4"/>
  <c r="V121" i="4"/>
  <c r="U121" i="4"/>
  <c r="T121" i="4"/>
  <c r="S121" i="4"/>
  <c r="AB120" i="4"/>
  <c r="AA120" i="4"/>
  <c r="Z120" i="4"/>
  <c r="Y120" i="4"/>
  <c r="X120" i="4"/>
  <c r="W120" i="4"/>
  <c r="V120" i="4"/>
  <c r="U120" i="4"/>
  <c r="T120" i="4"/>
  <c r="S120" i="4"/>
  <c r="AB119" i="4"/>
  <c r="AA119" i="4"/>
  <c r="Z119" i="4"/>
  <c r="Y119" i="4"/>
  <c r="X119" i="4"/>
  <c r="W119" i="4"/>
  <c r="V119" i="4"/>
  <c r="U119" i="4"/>
  <c r="T119" i="4"/>
  <c r="S119" i="4"/>
  <c r="AB118" i="4"/>
  <c r="AA118" i="4"/>
  <c r="Z118" i="4"/>
  <c r="Y118" i="4"/>
  <c r="X118" i="4"/>
  <c r="W118" i="4"/>
  <c r="V118" i="4"/>
  <c r="U118" i="4"/>
  <c r="T118" i="4"/>
  <c r="S118" i="4"/>
  <c r="AB117" i="4"/>
  <c r="AA117" i="4"/>
  <c r="Z117" i="4"/>
  <c r="Y117" i="4"/>
  <c r="X117" i="4"/>
  <c r="W117" i="4"/>
  <c r="V117" i="4"/>
  <c r="U117" i="4"/>
  <c r="T117" i="4"/>
  <c r="S117" i="4"/>
  <c r="AB116" i="4"/>
  <c r="AA116" i="4"/>
  <c r="Z116" i="4"/>
  <c r="Y116" i="4"/>
  <c r="X116" i="4"/>
  <c r="W116" i="4"/>
  <c r="V116" i="4"/>
  <c r="U116" i="4"/>
  <c r="T116" i="4"/>
  <c r="S116" i="4"/>
  <c r="AB115" i="4"/>
  <c r="AA115" i="4"/>
  <c r="Z115" i="4"/>
  <c r="Y115" i="4"/>
  <c r="X115" i="4"/>
  <c r="W115" i="4"/>
  <c r="V115" i="4"/>
  <c r="U115" i="4"/>
  <c r="T115" i="4"/>
  <c r="S115" i="4"/>
  <c r="AB114" i="4"/>
  <c r="AA114" i="4"/>
  <c r="Z114" i="4"/>
  <c r="Y114" i="4"/>
  <c r="X114" i="4"/>
  <c r="W114" i="4"/>
  <c r="V114" i="4"/>
  <c r="U114" i="4"/>
  <c r="T114" i="4"/>
  <c r="S114" i="4"/>
  <c r="AB113" i="4"/>
  <c r="AA113" i="4"/>
  <c r="Z113" i="4"/>
  <c r="Y113" i="4"/>
  <c r="X113" i="4"/>
  <c r="W113" i="4"/>
  <c r="V113" i="4"/>
  <c r="U113" i="4"/>
  <c r="T113" i="4"/>
  <c r="S113" i="4"/>
  <c r="AB112" i="4"/>
  <c r="AA112" i="4"/>
  <c r="Z112" i="4"/>
  <c r="Y112" i="4"/>
  <c r="X112" i="4"/>
  <c r="W112" i="4"/>
  <c r="V112" i="4"/>
  <c r="U112" i="4"/>
  <c r="T112" i="4"/>
  <c r="S112" i="4"/>
  <c r="AB111" i="4"/>
  <c r="AA111" i="4"/>
  <c r="Z111" i="4"/>
  <c r="Y111" i="4"/>
  <c r="X111" i="4"/>
  <c r="W111" i="4"/>
  <c r="V111" i="4"/>
  <c r="U111" i="4"/>
  <c r="T111" i="4"/>
  <c r="S111" i="4"/>
  <c r="AB110" i="4"/>
  <c r="AA110" i="4"/>
  <c r="Z110" i="4"/>
  <c r="Y110" i="4"/>
  <c r="X110" i="4"/>
  <c r="W110" i="4"/>
  <c r="V110" i="4"/>
  <c r="U110" i="4"/>
  <c r="T110" i="4"/>
  <c r="S110" i="4"/>
  <c r="AB109" i="4"/>
  <c r="AA109" i="4"/>
  <c r="Z109" i="4"/>
  <c r="Y109" i="4"/>
  <c r="X109" i="4"/>
  <c r="W109" i="4"/>
  <c r="V109" i="4"/>
  <c r="U109" i="4"/>
  <c r="T109" i="4"/>
  <c r="S109" i="4"/>
  <c r="AB108" i="4"/>
  <c r="AA108" i="4"/>
  <c r="Z108" i="4"/>
  <c r="Y108" i="4"/>
  <c r="X108" i="4"/>
  <c r="W108" i="4"/>
  <c r="V108" i="4"/>
  <c r="U108" i="4"/>
  <c r="T108" i="4"/>
  <c r="S108" i="4"/>
  <c r="AB107" i="4"/>
  <c r="AA107" i="4"/>
  <c r="Z107" i="4"/>
  <c r="Y107" i="4"/>
  <c r="X107" i="4"/>
  <c r="W107" i="4"/>
  <c r="V107" i="4"/>
  <c r="U107" i="4"/>
  <c r="T107" i="4"/>
  <c r="S107" i="4"/>
  <c r="AB106" i="4"/>
  <c r="AA106" i="4"/>
  <c r="Z106" i="4"/>
  <c r="Y106" i="4"/>
  <c r="X106" i="4"/>
  <c r="W106" i="4"/>
  <c r="V106" i="4"/>
  <c r="U106" i="4"/>
  <c r="T106" i="4"/>
  <c r="S106" i="4"/>
  <c r="AB105" i="4"/>
  <c r="AA105" i="4"/>
  <c r="Z105" i="4"/>
  <c r="Y105" i="4"/>
  <c r="X105" i="4"/>
  <c r="W105" i="4"/>
  <c r="V105" i="4"/>
  <c r="U105" i="4"/>
  <c r="T105" i="4"/>
  <c r="S105" i="4"/>
  <c r="AB104" i="4"/>
  <c r="AA104" i="4"/>
  <c r="Z104" i="4"/>
  <c r="Y104" i="4"/>
  <c r="X104" i="4"/>
  <c r="W104" i="4"/>
  <c r="V104" i="4"/>
  <c r="U104" i="4"/>
  <c r="T104" i="4"/>
  <c r="S104" i="4"/>
  <c r="AB103" i="4"/>
  <c r="AA103" i="4"/>
  <c r="Z103" i="4"/>
  <c r="Y103" i="4"/>
  <c r="X103" i="4"/>
  <c r="W103" i="4"/>
  <c r="V103" i="4"/>
  <c r="U103" i="4"/>
  <c r="T103" i="4"/>
  <c r="S103" i="4"/>
  <c r="AB102" i="4"/>
  <c r="AA102" i="4"/>
  <c r="Z102" i="4"/>
  <c r="Y102" i="4"/>
  <c r="X102" i="4"/>
  <c r="W102" i="4"/>
  <c r="V102" i="4"/>
  <c r="U102" i="4"/>
  <c r="T102" i="4"/>
  <c r="S102" i="4"/>
  <c r="AB101" i="4"/>
  <c r="AA101" i="4"/>
  <c r="Z101" i="4"/>
  <c r="Y101" i="4"/>
  <c r="X101" i="4"/>
  <c r="W101" i="4"/>
  <c r="V101" i="4"/>
  <c r="U101" i="4"/>
  <c r="T101" i="4"/>
  <c r="S101" i="4"/>
  <c r="AB100" i="4"/>
  <c r="AA100" i="4"/>
  <c r="Z100" i="4"/>
  <c r="Y100" i="4"/>
  <c r="X100" i="4"/>
  <c r="W100" i="4"/>
  <c r="V100" i="4"/>
  <c r="U100" i="4"/>
  <c r="T100" i="4"/>
  <c r="S100" i="4"/>
  <c r="AB99" i="4"/>
  <c r="AA99" i="4"/>
  <c r="Z99" i="4"/>
  <c r="Y99" i="4"/>
  <c r="X99" i="4"/>
  <c r="W99" i="4"/>
  <c r="V99" i="4"/>
  <c r="U99" i="4"/>
  <c r="T99" i="4"/>
  <c r="S99" i="4"/>
  <c r="AB98" i="4"/>
  <c r="AA98" i="4"/>
  <c r="Z98" i="4"/>
  <c r="Y98" i="4"/>
  <c r="X98" i="4"/>
  <c r="W98" i="4"/>
  <c r="V98" i="4"/>
  <c r="U98" i="4"/>
  <c r="T98" i="4"/>
  <c r="S98" i="4"/>
  <c r="AB97" i="4"/>
  <c r="AA97" i="4"/>
  <c r="Z97" i="4"/>
  <c r="Y97" i="4"/>
  <c r="X97" i="4"/>
  <c r="W97" i="4"/>
  <c r="V97" i="4"/>
  <c r="U97" i="4"/>
  <c r="T97" i="4"/>
  <c r="S97" i="4"/>
  <c r="AB96" i="4"/>
  <c r="AA96" i="4"/>
  <c r="Z96" i="4"/>
  <c r="Y96" i="4"/>
  <c r="X96" i="4"/>
  <c r="W96" i="4"/>
  <c r="V96" i="4"/>
  <c r="U96" i="4"/>
  <c r="T96" i="4"/>
  <c r="S96" i="4"/>
  <c r="AB95" i="4"/>
  <c r="AA95" i="4"/>
  <c r="Z95" i="4"/>
  <c r="Y95" i="4"/>
  <c r="X95" i="4"/>
  <c r="W95" i="4"/>
  <c r="V95" i="4"/>
  <c r="U95" i="4"/>
  <c r="T95" i="4"/>
  <c r="S95" i="4"/>
  <c r="AB94" i="4"/>
  <c r="AA94" i="4"/>
  <c r="Z94" i="4"/>
  <c r="Y94" i="4"/>
  <c r="X94" i="4"/>
  <c r="W94" i="4"/>
  <c r="V94" i="4"/>
  <c r="U94" i="4"/>
  <c r="T94" i="4"/>
  <c r="S94" i="4"/>
  <c r="AB93" i="4"/>
  <c r="AA93" i="4"/>
  <c r="Z93" i="4"/>
  <c r="Y93" i="4"/>
  <c r="X93" i="4"/>
  <c r="W93" i="4"/>
  <c r="V93" i="4"/>
  <c r="U93" i="4"/>
  <c r="T93" i="4"/>
  <c r="S93" i="4"/>
  <c r="AB92" i="4"/>
  <c r="AA92" i="4"/>
  <c r="Z92" i="4"/>
  <c r="Y92" i="4"/>
  <c r="X92" i="4"/>
  <c r="W92" i="4"/>
  <c r="V92" i="4"/>
  <c r="U92" i="4"/>
  <c r="T92" i="4"/>
  <c r="S92" i="4"/>
  <c r="AB91" i="4"/>
  <c r="AA91" i="4"/>
  <c r="Z91" i="4"/>
  <c r="Y91" i="4"/>
  <c r="X91" i="4"/>
  <c r="W91" i="4"/>
  <c r="V91" i="4"/>
  <c r="U91" i="4"/>
  <c r="T91" i="4"/>
  <c r="S91" i="4"/>
  <c r="AB90" i="4"/>
  <c r="AA90" i="4"/>
  <c r="Z90" i="4"/>
  <c r="Y90" i="4"/>
  <c r="X90" i="4"/>
  <c r="W90" i="4"/>
  <c r="V90" i="4"/>
  <c r="U90" i="4"/>
  <c r="T90" i="4"/>
  <c r="S90" i="4"/>
  <c r="AB89" i="4"/>
  <c r="AA89" i="4"/>
  <c r="Z89" i="4"/>
  <c r="Y89" i="4"/>
  <c r="X89" i="4"/>
  <c r="W89" i="4"/>
  <c r="V89" i="4"/>
  <c r="U89" i="4"/>
  <c r="T89" i="4"/>
  <c r="S89" i="4"/>
  <c r="AB88" i="4"/>
  <c r="AA88" i="4"/>
  <c r="Z88" i="4"/>
  <c r="Y88" i="4"/>
  <c r="X88" i="4"/>
  <c r="W88" i="4"/>
  <c r="V88" i="4"/>
  <c r="U88" i="4"/>
  <c r="T88" i="4"/>
  <c r="S88" i="4"/>
  <c r="AB87" i="4"/>
  <c r="AA87" i="4"/>
  <c r="Z87" i="4"/>
  <c r="Y87" i="4"/>
  <c r="X87" i="4"/>
  <c r="W87" i="4"/>
  <c r="V87" i="4"/>
  <c r="U87" i="4"/>
  <c r="T87" i="4"/>
  <c r="S87" i="4"/>
  <c r="AB86" i="4"/>
  <c r="AA86" i="4"/>
  <c r="Z86" i="4"/>
  <c r="Y86" i="4"/>
  <c r="X86" i="4"/>
  <c r="W86" i="4"/>
  <c r="V86" i="4"/>
  <c r="U86" i="4"/>
  <c r="T86" i="4"/>
  <c r="S86" i="4"/>
  <c r="AB85" i="4"/>
  <c r="AA85" i="4"/>
  <c r="Z85" i="4"/>
  <c r="Y85" i="4"/>
  <c r="X85" i="4"/>
  <c r="W85" i="4"/>
  <c r="V85" i="4"/>
  <c r="U85" i="4"/>
  <c r="T85" i="4"/>
  <c r="S85" i="4"/>
  <c r="AB84" i="4"/>
  <c r="AA84" i="4"/>
  <c r="Z84" i="4"/>
  <c r="Y84" i="4"/>
  <c r="X84" i="4"/>
  <c r="W84" i="4"/>
  <c r="V84" i="4"/>
  <c r="U84" i="4"/>
  <c r="T84" i="4"/>
  <c r="S84" i="4"/>
  <c r="AB83" i="4"/>
  <c r="AA83" i="4"/>
  <c r="Z83" i="4"/>
  <c r="Y83" i="4"/>
  <c r="X83" i="4"/>
  <c r="W83" i="4"/>
  <c r="V83" i="4"/>
  <c r="U83" i="4"/>
  <c r="T83" i="4"/>
  <c r="S83" i="4"/>
  <c r="AB82" i="4"/>
  <c r="AA82" i="4"/>
  <c r="Z82" i="4"/>
  <c r="Y82" i="4"/>
  <c r="X82" i="4"/>
  <c r="W82" i="4"/>
  <c r="V82" i="4"/>
  <c r="U82" i="4"/>
  <c r="T82" i="4"/>
  <c r="S82" i="4"/>
  <c r="AB81" i="4"/>
  <c r="AA81" i="4"/>
  <c r="Z81" i="4"/>
  <c r="Y81" i="4"/>
  <c r="X81" i="4"/>
  <c r="W81" i="4"/>
  <c r="V81" i="4"/>
  <c r="U81" i="4"/>
  <c r="T81" i="4"/>
  <c r="S81" i="4"/>
  <c r="AB80" i="4"/>
  <c r="AA80" i="4"/>
  <c r="Z80" i="4"/>
  <c r="Y80" i="4"/>
  <c r="X80" i="4"/>
  <c r="W80" i="4"/>
  <c r="V80" i="4"/>
  <c r="U80" i="4"/>
  <c r="T80" i="4"/>
  <c r="S80" i="4"/>
  <c r="AB79" i="4"/>
  <c r="AA79" i="4"/>
  <c r="Z79" i="4"/>
  <c r="Y79" i="4"/>
  <c r="X79" i="4"/>
  <c r="W79" i="4"/>
  <c r="V79" i="4"/>
  <c r="U79" i="4"/>
  <c r="T79" i="4"/>
  <c r="S79" i="4"/>
  <c r="AB78" i="4"/>
  <c r="AA78" i="4"/>
  <c r="Z78" i="4"/>
  <c r="Y78" i="4"/>
  <c r="X78" i="4"/>
  <c r="W78" i="4"/>
  <c r="V78" i="4"/>
  <c r="U78" i="4"/>
  <c r="T78" i="4"/>
  <c r="S78" i="4"/>
  <c r="AB77" i="4"/>
  <c r="AA77" i="4"/>
  <c r="Z77" i="4"/>
  <c r="Y77" i="4"/>
  <c r="X77" i="4"/>
  <c r="W77" i="4"/>
  <c r="V77" i="4"/>
  <c r="U77" i="4"/>
  <c r="T77" i="4"/>
  <c r="S77" i="4"/>
  <c r="AB76" i="4"/>
  <c r="AA76" i="4"/>
  <c r="Z76" i="4"/>
  <c r="Y76" i="4"/>
  <c r="X76" i="4"/>
  <c r="W76" i="4"/>
  <c r="V76" i="4"/>
  <c r="U76" i="4"/>
  <c r="T76" i="4"/>
  <c r="S76" i="4"/>
  <c r="AB75" i="4"/>
  <c r="AA75" i="4"/>
  <c r="Z75" i="4"/>
  <c r="Y75" i="4"/>
  <c r="X75" i="4"/>
  <c r="W75" i="4"/>
  <c r="V75" i="4"/>
  <c r="U75" i="4"/>
  <c r="T75" i="4"/>
  <c r="S75" i="4"/>
  <c r="AB74" i="4"/>
  <c r="AA74" i="4"/>
  <c r="Z74" i="4"/>
  <c r="Y74" i="4"/>
  <c r="X74" i="4"/>
  <c r="W74" i="4"/>
  <c r="V74" i="4"/>
  <c r="U74" i="4"/>
  <c r="T74" i="4"/>
  <c r="S74" i="4"/>
  <c r="AB73" i="4"/>
  <c r="AA73" i="4"/>
  <c r="Z73" i="4"/>
  <c r="Y73" i="4"/>
  <c r="X73" i="4"/>
  <c r="W73" i="4"/>
  <c r="V73" i="4"/>
  <c r="U73" i="4"/>
  <c r="T73" i="4"/>
  <c r="S73" i="4"/>
  <c r="AB72" i="4"/>
  <c r="AA72" i="4"/>
  <c r="Z72" i="4"/>
  <c r="Y72" i="4"/>
  <c r="X72" i="4"/>
  <c r="W72" i="4"/>
  <c r="V72" i="4"/>
  <c r="U72" i="4"/>
  <c r="T72" i="4"/>
  <c r="S72" i="4"/>
  <c r="AB71" i="4"/>
  <c r="AA71" i="4"/>
  <c r="Z71" i="4"/>
  <c r="Y71" i="4"/>
  <c r="X71" i="4"/>
  <c r="W71" i="4"/>
  <c r="V71" i="4"/>
  <c r="U71" i="4"/>
  <c r="T71" i="4"/>
  <c r="S71" i="4"/>
  <c r="AB70" i="4"/>
  <c r="AA70" i="4"/>
  <c r="Z70" i="4"/>
  <c r="Y70" i="4"/>
  <c r="X70" i="4"/>
  <c r="W70" i="4"/>
  <c r="V70" i="4"/>
  <c r="U70" i="4"/>
  <c r="T70" i="4"/>
  <c r="S70" i="4"/>
  <c r="AB69" i="4"/>
  <c r="AA69" i="4"/>
  <c r="Z69" i="4"/>
  <c r="Y69" i="4"/>
  <c r="X69" i="4"/>
  <c r="W69" i="4"/>
  <c r="V69" i="4"/>
  <c r="U69" i="4"/>
  <c r="T69" i="4"/>
  <c r="S69" i="4"/>
  <c r="AB68" i="4"/>
  <c r="AA68" i="4"/>
  <c r="Z68" i="4"/>
  <c r="Y68" i="4"/>
  <c r="X68" i="4"/>
  <c r="W68" i="4"/>
  <c r="V68" i="4"/>
  <c r="U68" i="4"/>
  <c r="T68" i="4"/>
  <c r="S68" i="4"/>
  <c r="AB67" i="4"/>
  <c r="AA67" i="4"/>
  <c r="Z67" i="4"/>
  <c r="Y67" i="4"/>
  <c r="X67" i="4"/>
  <c r="W67" i="4"/>
  <c r="V67" i="4"/>
  <c r="U67" i="4"/>
  <c r="T67" i="4"/>
  <c r="S67" i="4"/>
  <c r="AB66" i="4"/>
  <c r="AA66" i="4"/>
  <c r="Z66" i="4"/>
  <c r="Y66" i="4"/>
  <c r="X66" i="4"/>
  <c r="W66" i="4"/>
  <c r="V66" i="4"/>
  <c r="U66" i="4"/>
  <c r="T66" i="4"/>
  <c r="S66" i="4"/>
  <c r="AB65" i="4"/>
  <c r="AA65" i="4"/>
  <c r="Z65" i="4"/>
  <c r="Y65" i="4"/>
  <c r="X65" i="4"/>
  <c r="W65" i="4"/>
  <c r="V65" i="4"/>
  <c r="U65" i="4"/>
  <c r="T65" i="4"/>
  <c r="S65" i="4"/>
  <c r="AB64" i="4"/>
  <c r="AA64" i="4"/>
  <c r="Z64" i="4"/>
  <c r="Y64" i="4"/>
  <c r="X64" i="4"/>
  <c r="W64" i="4"/>
  <c r="V64" i="4"/>
  <c r="U64" i="4"/>
  <c r="T64" i="4"/>
  <c r="S64" i="4"/>
  <c r="AB63" i="4"/>
  <c r="AA63" i="4"/>
  <c r="Z63" i="4"/>
  <c r="Y63" i="4"/>
  <c r="X63" i="4"/>
  <c r="W63" i="4"/>
  <c r="V63" i="4"/>
  <c r="U63" i="4"/>
  <c r="T63" i="4"/>
  <c r="S63" i="4"/>
  <c r="AB62" i="4"/>
  <c r="AA62" i="4"/>
  <c r="Z62" i="4"/>
  <c r="Y62" i="4"/>
  <c r="X62" i="4"/>
  <c r="W62" i="4"/>
  <c r="V62" i="4"/>
  <c r="U62" i="4"/>
  <c r="T62" i="4"/>
  <c r="S62" i="4"/>
  <c r="AB61" i="4"/>
  <c r="AA61" i="4"/>
  <c r="Z61" i="4"/>
  <c r="Y61" i="4"/>
  <c r="X61" i="4"/>
  <c r="W61" i="4"/>
  <c r="V61" i="4"/>
  <c r="U61" i="4"/>
  <c r="T61" i="4"/>
  <c r="S61" i="4"/>
  <c r="AB60" i="4"/>
  <c r="AA60" i="4"/>
  <c r="Z60" i="4"/>
  <c r="Y60" i="4"/>
  <c r="X60" i="4"/>
  <c r="W60" i="4"/>
  <c r="V60" i="4"/>
  <c r="U60" i="4"/>
  <c r="T60" i="4"/>
  <c r="S60" i="4"/>
  <c r="AB59" i="4"/>
  <c r="AA59" i="4"/>
  <c r="Z59" i="4"/>
  <c r="Y59" i="4"/>
  <c r="X59" i="4"/>
  <c r="W59" i="4"/>
  <c r="V59" i="4"/>
  <c r="U59" i="4"/>
  <c r="T59" i="4"/>
  <c r="S59" i="4"/>
  <c r="AB58" i="4"/>
  <c r="AA58" i="4"/>
  <c r="Z58" i="4"/>
  <c r="Y58" i="4"/>
  <c r="X58" i="4"/>
  <c r="W58" i="4"/>
  <c r="V58" i="4"/>
  <c r="U58" i="4"/>
  <c r="T58" i="4"/>
  <c r="S58" i="4"/>
  <c r="AB57" i="4"/>
  <c r="AA57" i="4"/>
  <c r="Z57" i="4"/>
  <c r="Y57" i="4"/>
  <c r="X57" i="4"/>
  <c r="W57" i="4"/>
  <c r="V57" i="4"/>
  <c r="U57" i="4"/>
  <c r="T57" i="4"/>
  <c r="S57" i="4"/>
  <c r="AB56" i="4"/>
  <c r="AA56" i="4"/>
  <c r="Z56" i="4"/>
  <c r="Y56" i="4"/>
  <c r="X56" i="4"/>
  <c r="W56" i="4"/>
  <c r="V56" i="4"/>
  <c r="U56" i="4"/>
  <c r="T56" i="4"/>
  <c r="S56" i="4"/>
  <c r="AB55" i="4"/>
  <c r="AA55" i="4"/>
  <c r="Z55" i="4"/>
  <c r="Y55" i="4"/>
  <c r="X55" i="4"/>
  <c r="W55" i="4"/>
  <c r="V55" i="4"/>
  <c r="U55" i="4"/>
  <c r="T55" i="4"/>
  <c r="S55" i="4"/>
  <c r="AB54" i="4"/>
  <c r="AA54" i="4"/>
  <c r="Z54" i="4"/>
  <c r="Y54" i="4"/>
  <c r="X54" i="4"/>
  <c r="W54" i="4"/>
  <c r="V54" i="4"/>
  <c r="U54" i="4"/>
  <c r="T54" i="4"/>
  <c r="S54" i="4"/>
  <c r="AB53" i="4"/>
  <c r="AA53" i="4"/>
  <c r="Z53" i="4"/>
  <c r="Y53" i="4"/>
  <c r="X53" i="4"/>
  <c r="W53" i="4"/>
  <c r="V53" i="4"/>
  <c r="U53" i="4"/>
  <c r="T53" i="4"/>
  <c r="S53" i="4"/>
  <c r="AB52" i="4"/>
  <c r="AA52" i="4"/>
  <c r="Z52" i="4"/>
  <c r="Y52" i="4"/>
  <c r="X52" i="4"/>
  <c r="W52" i="4"/>
  <c r="V52" i="4"/>
  <c r="U52" i="4"/>
  <c r="T52" i="4"/>
  <c r="S52" i="4"/>
  <c r="AB51" i="4"/>
  <c r="AA51" i="4"/>
  <c r="Z51" i="4"/>
  <c r="Y51" i="4"/>
  <c r="X51" i="4"/>
  <c r="W51" i="4"/>
  <c r="V51" i="4"/>
  <c r="U51" i="4"/>
  <c r="T51" i="4"/>
  <c r="S51" i="4"/>
  <c r="AB50" i="4"/>
  <c r="AA50" i="4"/>
  <c r="Z50" i="4"/>
  <c r="Y50" i="4"/>
  <c r="X50" i="4"/>
  <c r="W50" i="4"/>
  <c r="V50" i="4"/>
  <c r="U50" i="4"/>
  <c r="T50" i="4"/>
  <c r="S50" i="4"/>
  <c r="AB49" i="4"/>
  <c r="AA49" i="4"/>
  <c r="Z49" i="4"/>
  <c r="Y49" i="4"/>
  <c r="X49" i="4"/>
  <c r="W49" i="4"/>
  <c r="V49" i="4"/>
  <c r="U49" i="4"/>
  <c r="T49" i="4"/>
  <c r="S49" i="4"/>
  <c r="AB48" i="4"/>
  <c r="AA48" i="4"/>
  <c r="Z48" i="4"/>
  <c r="Y48" i="4"/>
  <c r="X48" i="4"/>
  <c r="W48" i="4"/>
  <c r="V48" i="4"/>
  <c r="U48" i="4"/>
  <c r="T48" i="4"/>
  <c r="S48" i="4"/>
  <c r="AB47" i="4"/>
  <c r="AA47" i="4"/>
  <c r="Z47" i="4"/>
  <c r="Y47" i="4"/>
  <c r="X47" i="4"/>
  <c r="W47" i="4"/>
  <c r="V47" i="4"/>
  <c r="U47" i="4"/>
  <c r="T47" i="4"/>
  <c r="S47" i="4"/>
  <c r="AB46" i="4"/>
  <c r="AA46" i="4"/>
  <c r="Z46" i="4"/>
  <c r="Y46" i="4"/>
  <c r="X46" i="4"/>
  <c r="W46" i="4"/>
  <c r="V46" i="4"/>
  <c r="U46" i="4"/>
  <c r="T46" i="4"/>
  <c r="S46" i="4"/>
  <c r="AB45" i="4"/>
  <c r="AA45" i="4"/>
  <c r="Z45" i="4"/>
  <c r="Y45" i="4"/>
  <c r="X45" i="4"/>
  <c r="W45" i="4"/>
  <c r="V45" i="4"/>
  <c r="U45" i="4"/>
  <c r="T45" i="4"/>
  <c r="S45" i="4"/>
  <c r="AB44" i="4"/>
  <c r="AA44" i="4"/>
  <c r="Z44" i="4"/>
  <c r="Y44" i="4"/>
  <c r="X44" i="4"/>
  <c r="W44" i="4"/>
  <c r="V44" i="4"/>
  <c r="U44" i="4"/>
  <c r="T44" i="4"/>
  <c r="S44" i="4"/>
  <c r="AB43" i="4"/>
  <c r="AA43" i="4"/>
  <c r="Z43" i="4"/>
  <c r="Y43" i="4"/>
  <c r="X43" i="4"/>
  <c r="W43" i="4"/>
  <c r="V43" i="4"/>
  <c r="U43" i="4"/>
  <c r="T43" i="4"/>
  <c r="S43" i="4"/>
  <c r="AB42" i="4"/>
  <c r="AA42" i="4"/>
  <c r="Z42" i="4"/>
  <c r="Y42" i="4"/>
  <c r="X42" i="4"/>
  <c r="W42" i="4"/>
  <c r="V42" i="4"/>
  <c r="U42" i="4"/>
  <c r="T42" i="4"/>
  <c r="S42" i="4"/>
  <c r="AB41" i="4"/>
  <c r="AA41" i="4"/>
  <c r="Z41" i="4"/>
  <c r="Y41" i="4"/>
  <c r="X41" i="4"/>
  <c r="W41" i="4"/>
  <c r="V41" i="4"/>
  <c r="U41" i="4"/>
  <c r="T41" i="4"/>
  <c r="S41" i="4"/>
  <c r="AB40" i="4"/>
  <c r="AA40" i="4"/>
  <c r="Z40" i="4"/>
  <c r="Y40" i="4"/>
  <c r="X40" i="4"/>
  <c r="W40" i="4"/>
  <c r="V40" i="4"/>
  <c r="U40" i="4"/>
  <c r="T40" i="4"/>
  <c r="S40" i="4"/>
  <c r="AB39" i="4"/>
  <c r="AA39" i="4"/>
  <c r="Z39" i="4"/>
  <c r="Y39" i="4"/>
  <c r="X39" i="4"/>
  <c r="W39" i="4"/>
  <c r="V39" i="4"/>
  <c r="U39" i="4"/>
  <c r="T39" i="4"/>
  <c r="S39" i="4"/>
  <c r="AB38" i="4"/>
  <c r="AA38" i="4"/>
  <c r="Z38" i="4"/>
  <c r="Y38" i="4"/>
  <c r="X38" i="4"/>
  <c r="W38" i="4"/>
  <c r="V38" i="4"/>
  <c r="U38" i="4"/>
  <c r="T38" i="4"/>
  <c r="S38" i="4"/>
  <c r="AB37" i="4"/>
  <c r="AA37" i="4"/>
  <c r="Z37" i="4"/>
  <c r="Y37" i="4"/>
  <c r="X37" i="4"/>
  <c r="W37" i="4"/>
  <c r="V37" i="4"/>
  <c r="U37" i="4"/>
  <c r="T37" i="4"/>
  <c r="S37" i="4"/>
  <c r="AB36" i="4"/>
  <c r="AA36" i="4"/>
  <c r="Z36" i="4"/>
  <c r="Y36" i="4"/>
  <c r="X36" i="4"/>
  <c r="W36" i="4"/>
  <c r="V36" i="4"/>
  <c r="U36" i="4"/>
  <c r="T36" i="4"/>
  <c r="S36" i="4"/>
  <c r="AB35" i="4"/>
  <c r="AA35" i="4"/>
  <c r="Z35" i="4"/>
  <c r="Y35" i="4"/>
  <c r="X35" i="4"/>
  <c r="W35" i="4"/>
  <c r="V35" i="4"/>
  <c r="U35" i="4"/>
  <c r="T35" i="4"/>
  <c r="S35" i="4"/>
  <c r="AB34" i="4"/>
  <c r="AA34" i="4"/>
  <c r="Z34" i="4"/>
  <c r="Y34" i="4"/>
  <c r="X34" i="4"/>
  <c r="W34" i="4"/>
  <c r="V34" i="4"/>
  <c r="U34" i="4"/>
  <c r="T34" i="4"/>
  <c r="S34" i="4"/>
  <c r="AB33" i="4"/>
  <c r="AA33" i="4"/>
  <c r="Z33" i="4"/>
  <c r="Y33" i="4"/>
  <c r="X33" i="4"/>
  <c r="W33" i="4"/>
  <c r="V33" i="4"/>
  <c r="U33" i="4"/>
  <c r="T33" i="4"/>
  <c r="S33" i="4"/>
  <c r="AB32" i="4"/>
  <c r="AA32" i="4"/>
  <c r="Z32" i="4"/>
  <c r="Y32" i="4"/>
  <c r="X32" i="4"/>
  <c r="W32" i="4"/>
  <c r="V32" i="4"/>
  <c r="U32" i="4"/>
  <c r="T32" i="4"/>
  <c r="S32" i="4"/>
  <c r="AB31" i="4"/>
  <c r="AA31" i="4"/>
  <c r="Z31" i="4"/>
  <c r="Y31" i="4"/>
  <c r="X31" i="4"/>
  <c r="W31" i="4"/>
  <c r="V31" i="4"/>
  <c r="U31" i="4"/>
  <c r="T31" i="4"/>
  <c r="S31" i="4"/>
  <c r="AB30" i="4"/>
  <c r="AA30" i="4"/>
  <c r="Z30" i="4"/>
  <c r="Y30" i="4"/>
  <c r="X30" i="4"/>
  <c r="W30" i="4"/>
  <c r="V30" i="4"/>
  <c r="U30" i="4"/>
  <c r="T30" i="4"/>
  <c r="S30" i="4"/>
  <c r="AB29" i="4"/>
  <c r="AA29" i="4"/>
  <c r="Z29" i="4"/>
  <c r="Y29" i="4"/>
  <c r="X29" i="4"/>
  <c r="W29" i="4"/>
  <c r="V29" i="4"/>
  <c r="U29" i="4"/>
  <c r="T29" i="4"/>
  <c r="S29" i="4"/>
  <c r="AB28" i="4"/>
  <c r="AA28" i="4"/>
  <c r="Z28" i="4"/>
  <c r="Y28" i="4"/>
  <c r="X28" i="4"/>
  <c r="W28" i="4"/>
  <c r="V28" i="4"/>
  <c r="U28" i="4"/>
  <c r="T28" i="4"/>
  <c r="S28" i="4"/>
  <c r="AB27" i="4"/>
  <c r="AA27" i="4"/>
  <c r="Z27" i="4"/>
  <c r="Y27" i="4"/>
  <c r="X27" i="4"/>
  <c r="W27" i="4"/>
  <c r="V27" i="4"/>
  <c r="U27" i="4"/>
  <c r="T27" i="4"/>
  <c r="S27" i="4"/>
  <c r="AB26" i="4"/>
  <c r="AA26" i="4"/>
  <c r="Z26" i="4"/>
  <c r="Y26" i="4"/>
  <c r="X26" i="4"/>
  <c r="W26" i="4"/>
  <c r="V26" i="4"/>
  <c r="U26" i="4"/>
  <c r="T26" i="4"/>
  <c r="S26" i="4"/>
  <c r="AB25" i="4"/>
  <c r="AA25" i="4"/>
  <c r="Z25" i="4"/>
  <c r="Y25" i="4"/>
  <c r="X25" i="4"/>
  <c r="W25" i="4"/>
  <c r="V25" i="4"/>
  <c r="U25" i="4"/>
  <c r="T25" i="4"/>
  <c r="S25" i="4"/>
  <c r="AB24" i="4"/>
  <c r="AA24" i="4"/>
  <c r="Z24" i="4"/>
  <c r="Y24" i="4"/>
  <c r="X24" i="4"/>
  <c r="W24" i="4"/>
  <c r="V24" i="4"/>
  <c r="U24" i="4"/>
  <c r="T24" i="4"/>
  <c r="S24" i="4"/>
  <c r="AB23" i="4"/>
  <c r="AA23" i="4"/>
  <c r="Z23" i="4"/>
  <c r="Y23" i="4"/>
  <c r="X23" i="4"/>
  <c r="W23" i="4"/>
  <c r="V23" i="4"/>
  <c r="U23" i="4"/>
  <c r="T23" i="4"/>
  <c r="S23" i="4"/>
  <c r="AB22" i="4"/>
  <c r="AA22" i="4"/>
  <c r="Z22" i="4"/>
  <c r="Y22" i="4"/>
  <c r="X22" i="4"/>
  <c r="W22" i="4"/>
  <c r="V22" i="4"/>
  <c r="U22" i="4"/>
  <c r="T22" i="4"/>
  <c r="S22" i="4"/>
  <c r="AB21" i="4"/>
  <c r="AA21" i="4"/>
  <c r="Z21" i="4"/>
  <c r="Y21" i="4"/>
  <c r="X21" i="4"/>
  <c r="W21" i="4"/>
  <c r="V21" i="4"/>
  <c r="U21" i="4"/>
  <c r="T21" i="4"/>
  <c r="S21" i="4"/>
  <c r="AB20" i="4"/>
  <c r="AA20" i="4"/>
  <c r="Z20" i="4"/>
  <c r="Y20" i="4"/>
  <c r="X20" i="4"/>
  <c r="W20" i="4"/>
  <c r="V20" i="4"/>
  <c r="U20" i="4"/>
  <c r="T20" i="4"/>
  <c r="S20" i="4"/>
  <c r="AB19" i="4"/>
  <c r="AA19" i="4"/>
  <c r="Z19" i="4"/>
  <c r="Y19" i="4"/>
  <c r="X19" i="4"/>
  <c r="W19" i="4"/>
  <c r="V19" i="4"/>
  <c r="U19" i="4"/>
  <c r="T19" i="4"/>
  <c r="S19" i="4"/>
  <c r="AB18" i="4"/>
  <c r="AA18" i="4"/>
  <c r="Z18" i="4"/>
  <c r="Y18" i="4"/>
  <c r="X18" i="4"/>
  <c r="W18" i="4"/>
  <c r="V18" i="4"/>
  <c r="U18" i="4"/>
  <c r="T18" i="4"/>
  <c r="S18" i="4"/>
  <c r="AB17" i="4"/>
  <c r="AA17" i="4"/>
  <c r="Z17" i="4"/>
  <c r="Y17" i="4"/>
  <c r="X17" i="4"/>
  <c r="W17" i="4"/>
  <c r="V17" i="4"/>
  <c r="U17" i="4"/>
  <c r="T17" i="4"/>
  <c r="S17" i="4"/>
  <c r="AB16" i="4"/>
  <c r="AA16" i="4"/>
  <c r="Z16" i="4"/>
  <c r="Y16" i="4"/>
  <c r="X16" i="4"/>
  <c r="W16" i="4"/>
  <c r="V16" i="4"/>
  <c r="U16" i="4"/>
  <c r="T16" i="4"/>
  <c r="S16" i="4"/>
  <c r="AB15" i="4"/>
  <c r="AA15" i="4"/>
  <c r="Z15" i="4"/>
  <c r="Y15" i="4"/>
  <c r="X15" i="4"/>
  <c r="W15" i="4"/>
  <c r="V15" i="4"/>
  <c r="U15" i="4"/>
  <c r="T15" i="4"/>
  <c r="S15" i="4"/>
  <c r="AB14" i="4"/>
  <c r="AA14" i="4"/>
  <c r="Z14" i="4"/>
  <c r="Y14" i="4"/>
  <c r="X14" i="4"/>
  <c r="W14" i="4"/>
  <c r="V14" i="4"/>
  <c r="U14" i="4"/>
  <c r="T14" i="4"/>
  <c r="S14" i="4"/>
  <c r="AB13" i="4"/>
  <c r="AA13" i="4"/>
  <c r="Z13" i="4"/>
  <c r="Y13" i="4"/>
  <c r="X13" i="4"/>
  <c r="W13" i="4"/>
  <c r="V13" i="4"/>
  <c r="U13" i="4"/>
  <c r="T13" i="4"/>
  <c r="S13" i="4"/>
  <c r="AB12" i="4"/>
  <c r="AA12" i="4"/>
  <c r="Z12" i="4"/>
  <c r="Y12" i="4"/>
  <c r="X12" i="4"/>
  <c r="W12" i="4"/>
  <c r="V12" i="4"/>
  <c r="U12" i="4"/>
  <c r="T12" i="4"/>
  <c r="S12" i="4"/>
  <c r="AB11" i="4"/>
  <c r="AA11" i="4"/>
  <c r="Z11" i="4"/>
  <c r="Y11" i="4"/>
  <c r="X11" i="4"/>
  <c r="W11" i="4"/>
  <c r="V11" i="4"/>
  <c r="U11" i="4"/>
  <c r="T11" i="4"/>
  <c r="S11" i="4"/>
  <c r="AB10" i="4"/>
  <c r="AA10" i="4"/>
  <c r="Z10" i="4"/>
  <c r="Y10" i="4"/>
  <c r="X10" i="4"/>
  <c r="W10" i="4"/>
  <c r="V10" i="4"/>
  <c r="U10" i="4"/>
  <c r="T10" i="4"/>
  <c r="S10" i="4"/>
  <c r="AB9" i="4"/>
  <c r="AA9" i="4"/>
  <c r="Z9" i="4"/>
  <c r="Y9" i="4"/>
  <c r="X9" i="4"/>
  <c r="W9" i="4"/>
  <c r="V9" i="4"/>
  <c r="U9" i="4"/>
  <c r="T9" i="4"/>
  <c r="S9" i="4"/>
  <c r="AB8" i="4"/>
  <c r="AA8" i="4"/>
  <c r="Z8" i="4"/>
  <c r="Y8" i="4"/>
  <c r="X8" i="4"/>
  <c r="W8" i="4"/>
  <c r="V8" i="4"/>
  <c r="U8" i="4"/>
  <c r="T8" i="4"/>
  <c r="S8" i="4"/>
  <c r="AB7" i="4"/>
  <c r="AA7" i="4"/>
  <c r="Z7" i="4"/>
  <c r="Y7" i="4"/>
  <c r="X7" i="4"/>
  <c r="W7" i="4"/>
  <c r="V7" i="4"/>
  <c r="U7" i="4"/>
  <c r="T7" i="4"/>
  <c r="S7" i="4"/>
  <c r="AB6" i="4"/>
  <c r="AA6" i="4"/>
  <c r="Z6" i="4"/>
  <c r="Y6" i="4"/>
  <c r="X6" i="4"/>
  <c r="W6" i="4"/>
  <c r="V6" i="4"/>
  <c r="U6" i="4"/>
  <c r="T6" i="4"/>
  <c r="S6" i="4"/>
  <c r="AB5" i="4"/>
  <c r="AA5" i="4"/>
  <c r="Z5" i="4"/>
  <c r="Y5" i="4"/>
  <c r="X5" i="4"/>
  <c r="W5" i="4"/>
  <c r="V5" i="4"/>
  <c r="U5" i="4"/>
  <c r="T5" i="4"/>
  <c r="S5" i="4"/>
  <c r="AB4" i="4"/>
  <c r="AA4" i="4"/>
  <c r="Z4" i="4"/>
  <c r="Y4" i="4"/>
  <c r="X4" i="4"/>
  <c r="W4" i="4"/>
  <c r="V4" i="4"/>
  <c r="U4" i="4"/>
  <c r="T4" i="4"/>
  <c r="S4" i="4"/>
  <c r="AB3" i="4"/>
  <c r="AA3" i="4"/>
  <c r="Z3" i="4"/>
  <c r="Y3" i="4"/>
  <c r="X3" i="4"/>
  <c r="W3" i="4"/>
  <c r="V3" i="4"/>
  <c r="U3" i="4"/>
  <c r="T3" i="4"/>
  <c r="S3" i="4"/>
  <c r="AB176" i="3"/>
  <c r="AA176" i="3"/>
  <c r="Z176" i="3"/>
  <c r="Y176" i="3"/>
  <c r="X176" i="3"/>
  <c r="W176" i="3"/>
  <c r="V176" i="3"/>
  <c r="U176" i="3"/>
  <c r="T176" i="3"/>
  <c r="S176" i="3"/>
  <c r="AB175" i="3"/>
  <c r="AA175" i="3"/>
  <c r="Z175" i="3"/>
  <c r="Y175" i="3"/>
  <c r="X175" i="3"/>
  <c r="W175" i="3"/>
  <c r="V175" i="3"/>
  <c r="U175" i="3"/>
  <c r="T175" i="3"/>
  <c r="S175" i="3"/>
  <c r="AB174" i="3"/>
  <c r="AA174" i="3"/>
  <c r="Z174" i="3"/>
  <c r="Y174" i="3"/>
  <c r="X174" i="3"/>
  <c r="W174" i="3"/>
  <c r="V174" i="3"/>
  <c r="U174" i="3"/>
  <c r="T174" i="3"/>
  <c r="S174" i="3"/>
  <c r="AB173" i="3"/>
  <c r="AA173" i="3"/>
  <c r="Z173" i="3"/>
  <c r="Y173" i="3"/>
  <c r="X173" i="3"/>
  <c r="W173" i="3"/>
  <c r="V173" i="3"/>
  <c r="U173" i="3"/>
  <c r="T173" i="3"/>
  <c r="S173" i="3"/>
  <c r="AB172" i="3"/>
  <c r="AA172" i="3"/>
  <c r="Z172" i="3"/>
  <c r="Y172" i="3"/>
  <c r="X172" i="3"/>
  <c r="W172" i="3"/>
  <c r="V172" i="3"/>
  <c r="U172" i="3"/>
  <c r="T172" i="3"/>
  <c r="S172" i="3"/>
  <c r="AB171" i="3"/>
  <c r="AA171" i="3"/>
  <c r="Z171" i="3"/>
  <c r="Y171" i="3"/>
  <c r="X171" i="3"/>
  <c r="W171" i="3"/>
  <c r="V171" i="3"/>
  <c r="U171" i="3"/>
  <c r="T171" i="3"/>
  <c r="S171" i="3"/>
  <c r="AB170" i="3"/>
  <c r="AA170" i="3"/>
  <c r="Z170" i="3"/>
  <c r="Y170" i="3"/>
  <c r="X170" i="3"/>
  <c r="W170" i="3"/>
  <c r="V170" i="3"/>
  <c r="U170" i="3"/>
  <c r="T170" i="3"/>
  <c r="S170" i="3"/>
  <c r="AB169" i="3"/>
  <c r="AA169" i="3"/>
  <c r="Z169" i="3"/>
  <c r="Y169" i="3"/>
  <c r="X169" i="3"/>
  <c r="W169" i="3"/>
  <c r="V169" i="3"/>
  <c r="U169" i="3"/>
  <c r="T169" i="3"/>
  <c r="S169" i="3"/>
  <c r="AB168" i="3"/>
  <c r="AA168" i="3"/>
  <c r="Z168" i="3"/>
  <c r="Y168" i="3"/>
  <c r="X168" i="3"/>
  <c r="W168" i="3"/>
  <c r="V168" i="3"/>
  <c r="U168" i="3"/>
  <c r="T168" i="3"/>
  <c r="S168" i="3"/>
  <c r="AB167" i="3"/>
  <c r="AA167" i="3"/>
  <c r="Z167" i="3"/>
  <c r="Y167" i="3"/>
  <c r="X167" i="3"/>
  <c r="W167" i="3"/>
  <c r="V167" i="3"/>
  <c r="U167" i="3"/>
  <c r="T167" i="3"/>
  <c r="S167" i="3"/>
  <c r="AB166" i="3"/>
  <c r="AA166" i="3"/>
  <c r="Z166" i="3"/>
  <c r="Y166" i="3"/>
  <c r="X166" i="3"/>
  <c r="W166" i="3"/>
  <c r="V166" i="3"/>
  <c r="U166" i="3"/>
  <c r="T166" i="3"/>
  <c r="S166" i="3"/>
  <c r="AB165" i="3"/>
  <c r="AA165" i="3"/>
  <c r="Z165" i="3"/>
  <c r="Y165" i="3"/>
  <c r="X165" i="3"/>
  <c r="W165" i="3"/>
  <c r="V165" i="3"/>
  <c r="U165" i="3"/>
  <c r="T165" i="3"/>
  <c r="S165" i="3"/>
  <c r="AB164" i="3"/>
  <c r="AA164" i="3"/>
  <c r="Z164" i="3"/>
  <c r="Y164" i="3"/>
  <c r="X164" i="3"/>
  <c r="W164" i="3"/>
  <c r="V164" i="3"/>
  <c r="U164" i="3"/>
  <c r="T164" i="3"/>
  <c r="S164" i="3"/>
  <c r="AB163" i="3"/>
  <c r="AA163" i="3"/>
  <c r="Z163" i="3"/>
  <c r="Y163" i="3"/>
  <c r="X163" i="3"/>
  <c r="W163" i="3"/>
  <c r="V163" i="3"/>
  <c r="U163" i="3"/>
  <c r="T163" i="3"/>
  <c r="S163" i="3"/>
  <c r="AB162" i="3"/>
  <c r="AA162" i="3"/>
  <c r="Z162" i="3"/>
  <c r="Y162" i="3"/>
  <c r="X162" i="3"/>
  <c r="W162" i="3"/>
  <c r="V162" i="3"/>
  <c r="U162" i="3"/>
  <c r="T162" i="3"/>
  <c r="S162" i="3"/>
  <c r="AB161" i="3"/>
  <c r="AA161" i="3"/>
  <c r="Z161" i="3"/>
  <c r="Y161" i="3"/>
  <c r="X161" i="3"/>
  <c r="W161" i="3"/>
  <c r="V161" i="3"/>
  <c r="U161" i="3"/>
  <c r="T161" i="3"/>
  <c r="S161" i="3"/>
  <c r="AB160" i="3"/>
  <c r="AA160" i="3"/>
  <c r="Z160" i="3"/>
  <c r="Y160" i="3"/>
  <c r="X160" i="3"/>
  <c r="W160" i="3"/>
  <c r="V160" i="3"/>
  <c r="U160" i="3"/>
  <c r="T160" i="3"/>
  <c r="S160" i="3"/>
  <c r="AB159" i="3"/>
  <c r="AA159" i="3"/>
  <c r="Z159" i="3"/>
  <c r="Y159" i="3"/>
  <c r="X159" i="3"/>
  <c r="W159" i="3"/>
  <c r="V159" i="3"/>
  <c r="U159" i="3"/>
  <c r="T159" i="3"/>
  <c r="S159" i="3"/>
  <c r="AB158" i="3"/>
  <c r="AA158" i="3"/>
  <c r="Z158" i="3"/>
  <c r="Y158" i="3"/>
  <c r="X158" i="3"/>
  <c r="W158" i="3"/>
  <c r="V158" i="3"/>
  <c r="U158" i="3"/>
  <c r="T158" i="3"/>
  <c r="S158" i="3"/>
  <c r="AB157" i="3"/>
  <c r="AA157" i="3"/>
  <c r="Z157" i="3"/>
  <c r="Y157" i="3"/>
  <c r="X157" i="3"/>
  <c r="W157" i="3"/>
  <c r="V157" i="3"/>
  <c r="U157" i="3"/>
  <c r="T157" i="3"/>
  <c r="S157" i="3"/>
  <c r="AB156" i="3"/>
  <c r="AA156" i="3"/>
  <c r="Z156" i="3"/>
  <c r="Y156" i="3"/>
  <c r="X156" i="3"/>
  <c r="W156" i="3"/>
  <c r="V156" i="3"/>
  <c r="U156" i="3"/>
  <c r="T156" i="3"/>
  <c r="S156" i="3"/>
  <c r="AB155" i="3"/>
  <c r="AA155" i="3"/>
  <c r="Z155" i="3"/>
  <c r="Y155" i="3"/>
  <c r="X155" i="3"/>
  <c r="W155" i="3"/>
  <c r="V155" i="3"/>
  <c r="U155" i="3"/>
  <c r="T155" i="3"/>
  <c r="S155" i="3"/>
  <c r="AB154" i="3"/>
  <c r="AA154" i="3"/>
  <c r="Z154" i="3"/>
  <c r="Y154" i="3"/>
  <c r="X154" i="3"/>
  <c r="W154" i="3"/>
  <c r="V154" i="3"/>
  <c r="U154" i="3"/>
  <c r="T154" i="3"/>
  <c r="S154" i="3"/>
  <c r="AB153" i="3"/>
  <c r="AA153" i="3"/>
  <c r="Z153" i="3"/>
  <c r="Y153" i="3"/>
  <c r="X153" i="3"/>
  <c r="W153" i="3"/>
  <c r="V153" i="3"/>
  <c r="U153" i="3"/>
  <c r="T153" i="3"/>
  <c r="S153" i="3"/>
  <c r="AB152" i="3"/>
  <c r="AA152" i="3"/>
  <c r="Z152" i="3"/>
  <c r="Y152" i="3"/>
  <c r="X152" i="3"/>
  <c r="W152" i="3"/>
  <c r="V152" i="3"/>
  <c r="U152" i="3"/>
  <c r="T152" i="3"/>
  <c r="S152" i="3"/>
  <c r="AB151" i="3"/>
  <c r="AA151" i="3"/>
  <c r="Z151" i="3"/>
  <c r="Y151" i="3"/>
  <c r="X151" i="3"/>
  <c r="W151" i="3"/>
  <c r="V151" i="3"/>
  <c r="U151" i="3"/>
  <c r="T151" i="3"/>
  <c r="S151" i="3"/>
  <c r="AB150" i="3"/>
  <c r="AA150" i="3"/>
  <c r="Z150" i="3"/>
  <c r="Y150" i="3"/>
  <c r="X150" i="3"/>
  <c r="W150" i="3"/>
  <c r="V150" i="3"/>
  <c r="U150" i="3"/>
  <c r="T150" i="3"/>
  <c r="S150" i="3"/>
  <c r="AB149" i="3"/>
  <c r="AA149" i="3"/>
  <c r="Z149" i="3"/>
  <c r="Y149" i="3"/>
  <c r="X149" i="3"/>
  <c r="W149" i="3"/>
  <c r="V149" i="3"/>
  <c r="U149" i="3"/>
  <c r="T149" i="3"/>
  <c r="S149" i="3"/>
  <c r="AB148" i="3"/>
  <c r="AA148" i="3"/>
  <c r="Z148" i="3"/>
  <c r="Y148" i="3"/>
  <c r="X148" i="3"/>
  <c r="W148" i="3"/>
  <c r="V148" i="3"/>
  <c r="U148" i="3"/>
  <c r="T148" i="3"/>
  <c r="S148" i="3"/>
  <c r="AB147" i="3"/>
  <c r="AA147" i="3"/>
  <c r="Z147" i="3"/>
  <c r="Y147" i="3"/>
  <c r="X147" i="3"/>
  <c r="W147" i="3"/>
  <c r="V147" i="3"/>
  <c r="U147" i="3"/>
  <c r="T147" i="3"/>
  <c r="S147" i="3"/>
  <c r="AB146" i="3"/>
  <c r="AA146" i="3"/>
  <c r="Z146" i="3"/>
  <c r="Y146" i="3"/>
  <c r="X146" i="3"/>
  <c r="W146" i="3"/>
  <c r="V146" i="3"/>
  <c r="U146" i="3"/>
  <c r="T146" i="3"/>
  <c r="S146" i="3"/>
  <c r="AB145" i="3"/>
  <c r="AA145" i="3"/>
  <c r="Z145" i="3"/>
  <c r="Y145" i="3"/>
  <c r="X145" i="3"/>
  <c r="W145" i="3"/>
  <c r="V145" i="3"/>
  <c r="U145" i="3"/>
  <c r="T145" i="3"/>
  <c r="S145" i="3"/>
  <c r="AB144" i="3"/>
  <c r="AA144" i="3"/>
  <c r="Z144" i="3"/>
  <c r="Y144" i="3"/>
  <c r="X144" i="3"/>
  <c r="W144" i="3"/>
  <c r="V144" i="3"/>
  <c r="U144" i="3"/>
  <c r="T144" i="3"/>
  <c r="S144" i="3"/>
  <c r="AB143" i="3"/>
  <c r="AA143" i="3"/>
  <c r="Z143" i="3"/>
  <c r="Y143" i="3"/>
  <c r="X143" i="3"/>
  <c r="W143" i="3"/>
  <c r="V143" i="3"/>
  <c r="U143" i="3"/>
  <c r="T143" i="3"/>
  <c r="S143" i="3"/>
  <c r="AB142" i="3"/>
  <c r="AA142" i="3"/>
  <c r="Z142" i="3"/>
  <c r="Y142" i="3"/>
  <c r="X142" i="3"/>
  <c r="W142" i="3"/>
  <c r="V142" i="3"/>
  <c r="U142" i="3"/>
  <c r="T142" i="3"/>
  <c r="S142" i="3"/>
  <c r="AB141" i="3"/>
  <c r="AA141" i="3"/>
  <c r="Z141" i="3"/>
  <c r="Y141" i="3"/>
  <c r="X141" i="3"/>
  <c r="W141" i="3"/>
  <c r="V141" i="3"/>
  <c r="U141" i="3"/>
  <c r="T141" i="3"/>
  <c r="S141" i="3"/>
  <c r="AB140" i="3"/>
  <c r="AA140" i="3"/>
  <c r="Z140" i="3"/>
  <c r="Y140" i="3"/>
  <c r="X140" i="3"/>
  <c r="W140" i="3"/>
  <c r="V140" i="3"/>
  <c r="U140" i="3"/>
  <c r="T140" i="3"/>
  <c r="S140" i="3"/>
  <c r="AB139" i="3"/>
  <c r="AA139" i="3"/>
  <c r="Z139" i="3"/>
  <c r="Y139" i="3"/>
  <c r="X139" i="3"/>
  <c r="W139" i="3"/>
  <c r="V139" i="3"/>
  <c r="U139" i="3"/>
  <c r="T139" i="3"/>
  <c r="S139" i="3"/>
  <c r="AB138" i="3"/>
  <c r="AA138" i="3"/>
  <c r="Z138" i="3"/>
  <c r="Y138" i="3"/>
  <c r="X138" i="3"/>
  <c r="W138" i="3"/>
  <c r="V138" i="3"/>
  <c r="U138" i="3"/>
  <c r="T138" i="3"/>
  <c r="S138" i="3"/>
  <c r="AB137" i="3"/>
  <c r="AA137" i="3"/>
  <c r="Z137" i="3"/>
  <c r="Y137" i="3"/>
  <c r="X137" i="3"/>
  <c r="W137" i="3"/>
  <c r="V137" i="3"/>
  <c r="U137" i="3"/>
  <c r="T137" i="3"/>
  <c r="S137" i="3"/>
  <c r="AB136" i="3"/>
  <c r="AA136" i="3"/>
  <c r="Z136" i="3"/>
  <c r="Y136" i="3"/>
  <c r="X136" i="3"/>
  <c r="W136" i="3"/>
  <c r="V136" i="3"/>
  <c r="U136" i="3"/>
  <c r="T136" i="3"/>
  <c r="S136" i="3"/>
  <c r="AB135" i="3"/>
  <c r="AA135" i="3"/>
  <c r="Z135" i="3"/>
  <c r="Y135" i="3"/>
  <c r="X135" i="3"/>
  <c r="W135" i="3"/>
  <c r="V135" i="3"/>
  <c r="U135" i="3"/>
  <c r="T135" i="3"/>
  <c r="S135" i="3"/>
  <c r="AB134" i="3"/>
  <c r="AA134" i="3"/>
  <c r="Z134" i="3"/>
  <c r="Y134" i="3"/>
  <c r="X134" i="3"/>
  <c r="W134" i="3"/>
  <c r="V134" i="3"/>
  <c r="U134" i="3"/>
  <c r="T134" i="3"/>
  <c r="S134" i="3"/>
  <c r="AB133" i="3"/>
  <c r="AA133" i="3"/>
  <c r="Z133" i="3"/>
  <c r="Y133" i="3"/>
  <c r="X133" i="3"/>
  <c r="W133" i="3"/>
  <c r="V133" i="3"/>
  <c r="U133" i="3"/>
  <c r="T133" i="3"/>
  <c r="S133" i="3"/>
  <c r="AB132" i="3"/>
  <c r="AA132" i="3"/>
  <c r="Z132" i="3"/>
  <c r="Y132" i="3"/>
  <c r="X132" i="3"/>
  <c r="W132" i="3"/>
  <c r="V132" i="3"/>
  <c r="U132" i="3"/>
  <c r="T132" i="3"/>
  <c r="S132" i="3"/>
  <c r="AB131" i="3"/>
  <c r="AA131" i="3"/>
  <c r="Z131" i="3"/>
  <c r="Y131" i="3"/>
  <c r="X131" i="3"/>
  <c r="W131" i="3"/>
  <c r="V131" i="3"/>
  <c r="U131" i="3"/>
  <c r="T131" i="3"/>
  <c r="S131" i="3"/>
  <c r="AB130" i="3"/>
  <c r="AA130" i="3"/>
  <c r="Z130" i="3"/>
  <c r="Y130" i="3"/>
  <c r="X130" i="3"/>
  <c r="W130" i="3"/>
  <c r="V130" i="3"/>
  <c r="U130" i="3"/>
  <c r="T130" i="3"/>
  <c r="S130" i="3"/>
  <c r="AB129" i="3"/>
  <c r="AA129" i="3"/>
  <c r="Z129" i="3"/>
  <c r="Y129" i="3"/>
  <c r="X129" i="3"/>
  <c r="W129" i="3"/>
  <c r="V129" i="3"/>
  <c r="U129" i="3"/>
  <c r="T129" i="3"/>
  <c r="S129" i="3"/>
  <c r="AB128" i="3"/>
  <c r="AA128" i="3"/>
  <c r="Z128" i="3"/>
  <c r="Y128" i="3"/>
  <c r="X128" i="3"/>
  <c r="W128" i="3"/>
  <c r="V128" i="3"/>
  <c r="U128" i="3"/>
  <c r="T128" i="3"/>
  <c r="S128" i="3"/>
  <c r="AB127" i="3"/>
  <c r="AA127" i="3"/>
  <c r="Z127" i="3"/>
  <c r="Y127" i="3"/>
  <c r="X127" i="3"/>
  <c r="W127" i="3"/>
  <c r="V127" i="3"/>
  <c r="U127" i="3"/>
  <c r="T127" i="3"/>
  <c r="S127" i="3"/>
  <c r="AB126" i="3"/>
  <c r="AA126" i="3"/>
  <c r="Z126" i="3"/>
  <c r="Y126" i="3"/>
  <c r="X126" i="3"/>
  <c r="W126" i="3"/>
  <c r="V126" i="3"/>
  <c r="U126" i="3"/>
  <c r="T126" i="3"/>
  <c r="S126" i="3"/>
  <c r="AB125" i="3"/>
  <c r="AA125" i="3"/>
  <c r="Z125" i="3"/>
  <c r="Y125" i="3"/>
  <c r="X125" i="3"/>
  <c r="W125" i="3"/>
  <c r="V125" i="3"/>
  <c r="U125" i="3"/>
  <c r="T125" i="3"/>
  <c r="S125" i="3"/>
  <c r="AB124" i="3"/>
  <c r="AA124" i="3"/>
  <c r="Z124" i="3"/>
  <c r="Y124" i="3"/>
  <c r="X124" i="3"/>
  <c r="W124" i="3"/>
  <c r="V124" i="3"/>
  <c r="U124" i="3"/>
  <c r="T124" i="3"/>
  <c r="S124" i="3"/>
  <c r="AB123" i="3"/>
  <c r="AA123" i="3"/>
  <c r="Z123" i="3"/>
  <c r="Y123" i="3"/>
  <c r="X123" i="3"/>
  <c r="W123" i="3"/>
  <c r="V123" i="3"/>
  <c r="U123" i="3"/>
  <c r="T123" i="3"/>
  <c r="S123" i="3"/>
  <c r="AB122" i="3"/>
  <c r="AA122" i="3"/>
  <c r="Z122" i="3"/>
  <c r="Y122" i="3"/>
  <c r="X122" i="3"/>
  <c r="W122" i="3"/>
  <c r="V122" i="3"/>
  <c r="U122" i="3"/>
  <c r="T122" i="3"/>
  <c r="S122" i="3"/>
  <c r="AB121" i="3"/>
  <c r="AA121" i="3"/>
  <c r="Z121" i="3"/>
  <c r="Y121" i="3"/>
  <c r="X121" i="3"/>
  <c r="W121" i="3"/>
  <c r="V121" i="3"/>
  <c r="U121" i="3"/>
  <c r="T121" i="3"/>
  <c r="S121" i="3"/>
  <c r="AB120" i="3"/>
  <c r="AA120" i="3"/>
  <c r="Z120" i="3"/>
  <c r="Y120" i="3"/>
  <c r="X120" i="3"/>
  <c r="W120" i="3"/>
  <c r="V120" i="3"/>
  <c r="U120" i="3"/>
  <c r="T120" i="3"/>
  <c r="S120" i="3"/>
  <c r="AB119" i="3"/>
  <c r="AA119" i="3"/>
  <c r="Z119" i="3"/>
  <c r="Y119" i="3"/>
  <c r="X119" i="3"/>
  <c r="W119" i="3"/>
  <c r="V119" i="3"/>
  <c r="U119" i="3"/>
  <c r="T119" i="3"/>
  <c r="S119" i="3"/>
  <c r="AB118" i="3"/>
  <c r="AA118" i="3"/>
  <c r="Z118" i="3"/>
  <c r="Y118" i="3"/>
  <c r="X118" i="3"/>
  <c r="W118" i="3"/>
  <c r="V118" i="3"/>
  <c r="U118" i="3"/>
  <c r="T118" i="3"/>
  <c r="S118" i="3"/>
  <c r="AB117" i="3"/>
  <c r="AA117" i="3"/>
  <c r="Z117" i="3"/>
  <c r="Y117" i="3"/>
  <c r="X117" i="3"/>
  <c r="W117" i="3"/>
  <c r="V117" i="3"/>
  <c r="U117" i="3"/>
  <c r="T117" i="3"/>
  <c r="S117" i="3"/>
  <c r="AB116" i="3"/>
  <c r="AA116" i="3"/>
  <c r="Z116" i="3"/>
  <c r="Y116" i="3"/>
  <c r="X116" i="3"/>
  <c r="W116" i="3"/>
  <c r="V116" i="3"/>
  <c r="U116" i="3"/>
  <c r="T116" i="3"/>
  <c r="S116" i="3"/>
  <c r="AB115" i="3"/>
  <c r="AA115" i="3"/>
  <c r="Z115" i="3"/>
  <c r="Y115" i="3"/>
  <c r="X115" i="3"/>
  <c r="W115" i="3"/>
  <c r="V115" i="3"/>
  <c r="U115" i="3"/>
  <c r="T115" i="3"/>
  <c r="S115" i="3"/>
  <c r="AB114" i="3"/>
  <c r="AA114" i="3"/>
  <c r="Z114" i="3"/>
  <c r="Y114" i="3"/>
  <c r="X114" i="3"/>
  <c r="W114" i="3"/>
  <c r="V114" i="3"/>
  <c r="U114" i="3"/>
  <c r="T114" i="3"/>
  <c r="S114" i="3"/>
  <c r="AB113" i="3"/>
  <c r="AA113" i="3"/>
  <c r="Z113" i="3"/>
  <c r="Y113" i="3"/>
  <c r="X113" i="3"/>
  <c r="W113" i="3"/>
  <c r="V113" i="3"/>
  <c r="U113" i="3"/>
  <c r="T113" i="3"/>
  <c r="S113" i="3"/>
  <c r="AB112" i="3"/>
  <c r="AA112" i="3"/>
  <c r="Z112" i="3"/>
  <c r="Y112" i="3"/>
  <c r="X112" i="3"/>
  <c r="W112" i="3"/>
  <c r="V112" i="3"/>
  <c r="U112" i="3"/>
  <c r="T112" i="3"/>
  <c r="S112" i="3"/>
  <c r="AB111" i="3"/>
  <c r="AA111" i="3"/>
  <c r="Z111" i="3"/>
  <c r="Y111" i="3"/>
  <c r="X111" i="3"/>
  <c r="W111" i="3"/>
  <c r="V111" i="3"/>
  <c r="U111" i="3"/>
  <c r="T111" i="3"/>
  <c r="S111" i="3"/>
  <c r="AB110" i="3"/>
  <c r="AA110" i="3"/>
  <c r="Z110" i="3"/>
  <c r="Y110" i="3"/>
  <c r="X110" i="3"/>
  <c r="W110" i="3"/>
  <c r="V110" i="3"/>
  <c r="U110" i="3"/>
  <c r="T110" i="3"/>
  <c r="S110" i="3"/>
  <c r="AB109" i="3"/>
  <c r="AA109" i="3"/>
  <c r="Z109" i="3"/>
  <c r="Y109" i="3"/>
  <c r="X109" i="3"/>
  <c r="W109" i="3"/>
  <c r="V109" i="3"/>
  <c r="U109" i="3"/>
  <c r="T109" i="3"/>
  <c r="S109" i="3"/>
  <c r="AB108" i="3"/>
  <c r="AA108" i="3"/>
  <c r="Z108" i="3"/>
  <c r="Y108" i="3"/>
  <c r="X108" i="3"/>
  <c r="W108" i="3"/>
  <c r="V108" i="3"/>
  <c r="U108" i="3"/>
  <c r="T108" i="3"/>
  <c r="S108" i="3"/>
  <c r="AB107" i="3"/>
  <c r="AA107" i="3"/>
  <c r="Z107" i="3"/>
  <c r="Y107" i="3"/>
  <c r="X107" i="3"/>
  <c r="W107" i="3"/>
  <c r="V107" i="3"/>
  <c r="U107" i="3"/>
  <c r="T107" i="3"/>
  <c r="S107" i="3"/>
  <c r="AB106" i="3"/>
  <c r="AA106" i="3"/>
  <c r="Z106" i="3"/>
  <c r="Y106" i="3"/>
  <c r="X106" i="3"/>
  <c r="W106" i="3"/>
  <c r="V106" i="3"/>
  <c r="U106" i="3"/>
  <c r="T106" i="3"/>
  <c r="S106" i="3"/>
  <c r="AB105" i="3"/>
  <c r="AA105" i="3"/>
  <c r="Z105" i="3"/>
  <c r="Y105" i="3"/>
  <c r="X105" i="3"/>
  <c r="W105" i="3"/>
  <c r="V105" i="3"/>
  <c r="U105" i="3"/>
  <c r="T105" i="3"/>
  <c r="S105" i="3"/>
  <c r="AB104" i="3"/>
  <c r="AA104" i="3"/>
  <c r="Z104" i="3"/>
  <c r="Y104" i="3"/>
  <c r="X104" i="3"/>
  <c r="W104" i="3"/>
  <c r="V104" i="3"/>
  <c r="U104" i="3"/>
  <c r="T104" i="3"/>
  <c r="S104" i="3"/>
  <c r="AB103" i="3"/>
  <c r="AA103" i="3"/>
  <c r="Z103" i="3"/>
  <c r="Y103" i="3"/>
  <c r="X103" i="3"/>
  <c r="W103" i="3"/>
  <c r="V103" i="3"/>
  <c r="U103" i="3"/>
  <c r="T103" i="3"/>
  <c r="S103" i="3"/>
  <c r="AB102" i="3"/>
  <c r="AA102" i="3"/>
  <c r="Z102" i="3"/>
  <c r="Y102" i="3"/>
  <c r="X102" i="3"/>
  <c r="W102" i="3"/>
  <c r="V102" i="3"/>
  <c r="U102" i="3"/>
  <c r="T102" i="3"/>
  <c r="S102" i="3"/>
  <c r="AB101" i="3"/>
  <c r="AA101" i="3"/>
  <c r="Z101" i="3"/>
  <c r="Y101" i="3"/>
  <c r="X101" i="3"/>
  <c r="W101" i="3"/>
  <c r="V101" i="3"/>
  <c r="U101" i="3"/>
  <c r="T101" i="3"/>
  <c r="S101" i="3"/>
  <c r="AB100" i="3"/>
  <c r="AA100" i="3"/>
  <c r="Z100" i="3"/>
  <c r="Y100" i="3"/>
  <c r="X100" i="3"/>
  <c r="W100" i="3"/>
  <c r="V100" i="3"/>
  <c r="U100" i="3"/>
  <c r="T100" i="3"/>
  <c r="S100" i="3"/>
  <c r="AB99" i="3"/>
  <c r="AA99" i="3"/>
  <c r="Z99" i="3"/>
  <c r="Y99" i="3"/>
  <c r="X99" i="3"/>
  <c r="W99" i="3"/>
  <c r="V99" i="3"/>
  <c r="U99" i="3"/>
  <c r="T99" i="3"/>
  <c r="S99" i="3"/>
  <c r="AB98" i="3"/>
  <c r="AA98" i="3"/>
  <c r="Z98" i="3"/>
  <c r="Y98" i="3"/>
  <c r="X98" i="3"/>
  <c r="W98" i="3"/>
  <c r="V98" i="3"/>
  <c r="U98" i="3"/>
  <c r="T98" i="3"/>
  <c r="S98" i="3"/>
  <c r="AB97" i="3"/>
  <c r="AA97" i="3"/>
  <c r="Z97" i="3"/>
  <c r="Y97" i="3"/>
  <c r="X97" i="3"/>
  <c r="W97" i="3"/>
  <c r="V97" i="3"/>
  <c r="U97" i="3"/>
  <c r="T97" i="3"/>
  <c r="S97" i="3"/>
  <c r="AB96" i="3"/>
  <c r="AA96" i="3"/>
  <c r="Z96" i="3"/>
  <c r="Y96" i="3"/>
  <c r="X96" i="3"/>
  <c r="W96" i="3"/>
  <c r="V96" i="3"/>
  <c r="U96" i="3"/>
  <c r="T96" i="3"/>
  <c r="S96" i="3"/>
  <c r="AB95" i="3"/>
  <c r="AA95" i="3"/>
  <c r="Z95" i="3"/>
  <c r="Y95" i="3"/>
  <c r="X95" i="3"/>
  <c r="W95" i="3"/>
  <c r="V95" i="3"/>
  <c r="U95" i="3"/>
  <c r="T95" i="3"/>
  <c r="S95" i="3"/>
  <c r="AB94" i="3"/>
  <c r="AA94" i="3"/>
  <c r="Z94" i="3"/>
  <c r="Y94" i="3"/>
  <c r="X94" i="3"/>
  <c r="W94" i="3"/>
  <c r="V94" i="3"/>
  <c r="U94" i="3"/>
  <c r="T94" i="3"/>
  <c r="S94" i="3"/>
  <c r="AB93" i="3"/>
  <c r="AA93" i="3"/>
  <c r="Z93" i="3"/>
  <c r="Y93" i="3"/>
  <c r="X93" i="3"/>
  <c r="W93" i="3"/>
  <c r="V93" i="3"/>
  <c r="U93" i="3"/>
  <c r="T93" i="3"/>
  <c r="S93" i="3"/>
  <c r="AB92" i="3"/>
  <c r="AA92" i="3"/>
  <c r="Z92" i="3"/>
  <c r="Y92" i="3"/>
  <c r="X92" i="3"/>
  <c r="W92" i="3"/>
  <c r="V92" i="3"/>
  <c r="U92" i="3"/>
  <c r="T92" i="3"/>
  <c r="S92" i="3"/>
  <c r="AB91" i="3"/>
  <c r="AA91" i="3"/>
  <c r="Z91" i="3"/>
  <c r="Y91" i="3"/>
  <c r="X91" i="3"/>
  <c r="W91" i="3"/>
  <c r="V91" i="3"/>
  <c r="U91" i="3"/>
  <c r="T91" i="3"/>
  <c r="S91" i="3"/>
  <c r="AB90" i="3"/>
  <c r="AA90" i="3"/>
  <c r="Z90" i="3"/>
  <c r="Y90" i="3"/>
  <c r="X90" i="3"/>
  <c r="W90" i="3"/>
  <c r="V90" i="3"/>
  <c r="U90" i="3"/>
  <c r="T90" i="3"/>
  <c r="S90" i="3"/>
  <c r="AB89" i="3"/>
  <c r="AA89" i="3"/>
  <c r="Z89" i="3"/>
  <c r="Y89" i="3"/>
  <c r="X89" i="3"/>
  <c r="W89" i="3"/>
  <c r="V89" i="3"/>
  <c r="U89" i="3"/>
  <c r="T89" i="3"/>
  <c r="S89" i="3"/>
  <c r="AB88" i="3"/>
  <c r="AA88" i="3"/>
  <c r="Z88" i="3"/>
  <c r="Y88" i="3"/>
  <c r="X88" i="3"/>
  <c r="W88" i="3"/>
  <c r="V88" i="3"/>
  <c r="U88" i="3"/>
  <c r="T88" i="3"/>
  <c r="S88" i="3"/>
  <c r="AB87" i="3"/>
  <c r="AA87" i="3"/>
  <c r="Z87" i="3"/>
  <c r="Y87" i="3"/>
  <c r="X87" i="3"/>
  <c r="W87" i="3"/>
  <c r="V87" i="3"/>
  <c r="U87" i="3"/>
  <c r="T87" i="3"/>
  <c r="S87" i="3"/>
  <c r="AB86" i="3"/>
  <c r="AA86" i="3"/>
  <c r="Z86" i="3"/>
  <c r="Y86" i="3"/>
  <c r="X86" i="3"/>
  <c r="W86" i="3"/>
  <c r="V86" i="3"/>
  <c r="U86" i="3"/>
  <c r="T86" i="3"/>
  <c r="S86" i="3"/>
  <c r="AB85" i="3"/>
  <c r="AA85" i="3"/>
  <c r="Z85" i="3"/>
  <c r="Y85" i="3"/>
  <c r="X85" i="3"/>
  <c r="W85" i="3"/>
  <c r="V85" i="3"/>
  <c r="U85" i="3"/>
  <c r="T85" i="3"/>
  <c r="S85" i="3"/>
  <c r="AB84" i="3"/>
  <c r="AA84" i="3"/>
  <c r="Z84" i="3"/>
  <c r="Y84" i="3"/>
  <c r="X84" i="3"/>
  <c r="W84" i="3"/>
  <c r="V84" i="3"/>
  <c r="U84" i="3"/>
  <c r="T84" i="3"/>
  <c r="S84" i="3"/>
  <c r="AB83" i="3"/>
  <c r="AA83" i="3"/>
  <c r="Z83" i="3"/>
  <c r="Y83" i="3"/>
  <c r="X83" i="3"/>
  <c r="W83" i="3"/>
  <c r="V83" i="3"/>
  <c r="U83" i="3"/>
  <c r="T83" i="3"/>
  <c r="S83" i="3"/>
  <c r="AB82" i="3"/>
  <c r="AA82" i="3"/>
  <c r="Z82" i="3"/>
  <c r="Y82" i="3"/>
  <c r="X82" i="3"/>
  <c r="W82" i="3"/>
  <c r="V82" i="3"/>
  <c r="U82" i="3"/>
  <c r="T82" i="3"/>
  <c r="S82" i="3"/>
  <c r="AB81" i="3"/>
  <c r="AA81" i="3"/>
  <c r="Z81" i="3"/>
  <c r="Y81" i="3"/>
  <c r="X81" i="3"/>
  <c r="W81" i="3"/>
  <c r="V81" i="3"/>
  <c r="U81" i="3"/>
  <c r="T81" i="3"/>
  <c r="S81" i="3"/>
  <c r="AB80" i="3"/>
  <c r="AA80" i="3"/>
  <c r="Z80" i="3"/>
  <c r="Y80" i="3"/>
  <c r="X80" i="3"/>
  <c r="W80" i="3"/>
  <c r="V80" i="3"/>
  <c r="U80" i="3"/>
  <c r="T80" i="3"/>
  <c r="S80" i="3"/>
  <c r="AB79" i="3"/>
  <c r="AA79" i="3"/>
  <c r="Z79" i="3"/>
  <c r="Y79" i="3"/>
  <c r="X79" i="3"/>
  <c r="W79" i="3"/>
  <c r="V79" i="3"/>
  <c r="U79" i="3"/>
  <c r="T79" i="3"/>
  <c r="S79" i="3"/>
  <c r="AB78" i="3"/>
  <c r="AA78" i="3"/>
  <c r="Z78" i="3"/>
  <c r="Y78" i="3"/>
  <c r="X78" i="3"/>
  <c r="W78" i="3"/>
  <c r="V78" i="3"/>
  <c r="U78" i="3"/>
  <c r="T78" i="3"/>
  <c r="S78" i="3"/>
  <c r="AB77" i="3"/>
  <c r="AA77" i="3"/>
  <c r="Z77" i="3"/>
  <c r="Y77" i="3"/>
  <c r="X77" i="3"/>
  <c r="W77" i="3"/>
  <c r="V77" i="3"/>
  <c r="U77" i="3"/>
  <c r="T77" i="3"/>
  <c r="S77" i="3"/>
  <c r="AB76" i="3"/>
  <c r="AA76" i="3"/>
  <c r="Z76" i="3"/>
  <c r="Y76" i="3"/>
  <c r="X76" i="3"/>
  <c r="W76" i="3"/>
  <c r="V76" i="3"/>
  <c r="U76" i="3"/>
  <c r="T76" i="3"/>
  <c r="S76" i="3"/>
  <c r="AB75" i="3"/>
  <c r="AA75" i="3"/>
  <c r="Z75" i="3"/>
  <c r="Y75" i="3"/>
  <c r="X75" i="3"/>
  <c r="W75" i="3"/>
  <c r="V75" i="3"/>
  <c r="U75" i="3"/>
  <c r="T75" i="3"/>
  <c r="S75" i="3"/>
  <c r="AB74" i="3"/>
  <c r="AA74" i="3"/>
  <c r="Z74" i="3"/>
  <c r="Y74" i="3"/>
  <c r="X74" i="3"/>
  <c r="W74" i="3"/>
  <c r="V74" i="3"/>
  <c r="U74" i="3"/>
  <c r="T74" i="3"/>
  <c r="S74" i="3"/>
  <c r="AB73" i="3"/>
  <c r="AA73" i="3"/>
  <c r="Z73" i="3"/>
  <c r="Y73" i="3"/>
  <c r="X73" i="3"/>
  <c r="W73" i="3"/>
  <c r="V73" i="3"/>
  <c r="U73" i="3"/>
  <c r="T73" i="3"/>
  <c r="S73" i="3"/>
  <c r="AB72" i="3"/>
  <c r="AA72" i="3"/>
  <c r="Z72" i="3"/>
  <c r="Y72" i="3"/>
  <c r="X72" i="3"/>
  <c r="W72" i="3"/>
  <c r="V72" i="3"/>
  <c r="U72" i="3"/>
  <c r="T72" i="3"/>
  <c r="S72" i="3"/>
  <c r="AB71" i="3"/>
  <c r="AA71" i="3"/>
  <c r="Z71" i="3"/>
  <c r="Y71" i="3"/>
  <c r="X71" i="3"/>
  <c r="W71" i="3"/>
  <c r="V71" i="3"/>
  <c r="U71" i="3"/>
  <c r="T71" i="3"/>
  <c r="S71" i="3"/>
  <c r="AB70" i="3"/>
  <c r="AA70" i="3"/>
  <c r="Z70" i="3"/>
  <c r="Y70" i="3"/>
  <c r="X70" i="3"/>
  <c r="W70" i="3"/>
  <c r="V70" i="3"/>
  <c r="U70" i="3"/>
  <c r="T70" i="3"/>
  <c r="S70" i="3"/>
  <c r="AB69" i="3"/>
  <c r="AA69" i="3"/>
  <c r="Z69" i="3"/>
  <c r="Y69" i="3"/>
  <c r="X69" i="3"/>
  <c r="W69" i="3"/>
  <c r="V69" i="3"/>
  <c r="U69" i="3"/>
  <c r="T69" i="3"/>
  <c r="S69" i="3"/>
  <c r="AB68" i="3"/>
  <c r="AA68" i="3"/>
  <c r="Z68" i="3"/>
  <c r="Y68" i="3"/>
  <c r="X68" i="3"/>
  <c r="W68" i="3"/>
  <c r="V68" i="3"/>
  <c r="U68" i="3"/>
  <c r="T68" i="3"/>
  <c r="S68" i="3"/>
  <c r="AB67" i="3"/>
  <c r="AA67" i="3"/>
  <c r="Z67" i="3"/>
  <c r="Y67" i="3"/>
  <c r="X67" i="3"/>
  <c r="W67" i="3"/>
  <c r="V67" i="3"/>
  <c r="U67" i="3"/>
  <c r="T67" i="3"/>
  <c r="S67" i="3"/>
  <c r="AB66" i="3"/>
  <c r="AA66" i="3"/>
  <c r="Z66" i="3"/>
  <c r="Y66" i="3"/>
  <c r="X66" i="3"/>
  <c r="W66" i="3"/>
  <c r="V66" i="3"/>
  <c r="U66" i="3"/>
  <c r="T66" i="3"/>
  <c r="S66" i="3"/>
  <c r="AB65" i="3"/>
  <c r="AA65" i="3"/>
  <c r="Z65" i="3"/>
  <c r="Y65" i="3"/>
  <c r="X65" i="3"/>
  <c r="W65" i="3"/>
  <c r="V65" i="3"/>
  <c r="U65" i="3"/>
  <c r="T65" i="3"/>
  <c r="S65" i="3"/>
  <c r="AB64" i="3"/>
  <c r="AA64" i="3"/>
  <c r="Z64" i="3"/>
  <c r="Y64" i="3"/>
  <c r="X64" i="3"/>
  <c r="W64" i="3"/>
  <c r="V64" i="3"/>
  <c r="U64" i="3"/>
  <c r="T64" i="3"/>
  <c r="S64" i="3"/>
  <c r="AB63" i="3"/>
  <c r="AA63" i="3"/>
  <c r="Z63" i="3"/>
  <c r="Y63" i="3"/>
  <c r="X63" i="3"/>
  <c r="W63" i="3"/>
  <c r="V63" i="3"/>
  <c r="U63" i="3"/>
  <c r="T63" i="3"/>
  <c r="S63" i="3"/>
  <c r="AB62" i="3"/>
  <c r="AA62" i="3"/>
  <c r="Z62" i="3"/>
  <c r="Y62" i="3"/>
  <c r="X62" i="3"/>
  <c r="W62" i="3"/>
  <c r="V62" i="3"/>
  <c r="U62" i="3"/>
  <c r="T62" i="3"/>
  <c r="S62" i="3"/>
  <c r="AB61" i="3"/>
  <c r="AA61" i="3"/>
  <c r="Z61" i="3"/>
  <c r="Y61" i="3"/>
  <c r="X61" i="3"/>
  <c r="W61" i="3"/>
  <c r="V61" i="3"/>
  <c r="U61" i="3"/>
  <c r="T61" i="3"/>
  <c r="S61" i="3"/>
  <c r="AB60" i="3"/>
  <c r="AA60" i="3"/>
  <c r="Z60" i="3"/>
  <c r="Y60" i="3"/>
  <c r="X60" i="3"/>
  <c r="W60" i="3"/>
  <c r="V60" i="3"/>
  <c r="U60" i="3"/>
  <c r="T60" i="3"/>
  <c r="S60" i="3"/>
  <c r="AB59" i="3"/>
  <c r="AA59" i="3"/>
  <c r="Z59" i="3"/>
  <c r="Y59" i="3"/>
  <c r="X59" i="3"/>
  <c r="W59" i="3"/>
  <c r="V59" i="3"/>
  <c r="U59" i="3"/>
  <c r="T59" i="3"/>
  <c r="S59" i="3"/>
  <c r="AB58" i="3"/>
  <c r="AA58" i="3"/>
  <c r="Z58" i="3"/>
  <c r="Y58" i="3"/>
  <c r="X58" i="3"/>
  <c r="W58" i="3"/>
  <c r="V58" i="3"/>
  <c r="U58" i="3"/>
  <c r="T58" i="3"/>
  <c r="S58" i="3"/>
  <c r="AB57" i="3"/>
  <c r="AA57" i="3"/>
  <c r="Z57" i="3"/>
  <c r="Y57" i="3"/>
  <c r="X57" i="3"/>
  <c r="W57" i="3"/>
  <c r="V57" i="3"/>
  <c r="U57" i="3"/>
  <c r="T57" i="3"/>
  <c r="S57" i="3"/>
  <c r="AB56" i="3"/>
  <c r="AA56" i="3"/>
  <c r="Z56" i="3"/>
  <c r="Y56" i="3"/>
  <c r="X56" i="3"/>
  <c r="W56" i="3"/>
  <c r="V56" i="3"/>
  <c r="U56" i="3"/>
  <c r="T56" i="3"/>
  <c r="S56" i="3"/>
  <c r="AB55" i="3"/>
  <c r="AA55" i="3"/>
  <c r="Z55" i="3"/>
  <c r="Y55" i="3"/>
  <c r="X55" i="3"/>
  <c r="W55" i="3"/>
  <c r="V55" i="3"/>
  <c r="U55" i="3"/>
  <c r="T55" i="3"/>
  <c r="S55" i="3"/>
  <c r="AB54" i="3"/>
  <c r="AA54" i="3"/>
  <c r="Z54" i="3"/>
  <c r="Y54" i="3"/>
  <c r="X54" i="3"/>
  <c r="W54" i="3"/>
  <c r="V54" i="3"/>
  <c r="U54" i="3"/>
  <c r="T54" i="3"/>
  <c r="S54" i="3"/>
  <c r="AB53" i="3"/>
  <c r="AA53" i="3"/>
  <c r="Z53" i="3"/>
  <c r="Y53" i="3"/>
  <c r="X53" i="3"/>
  <c r="W53" i="3"/>
  <c r="V53" i="3"/>
  <c r="U53" i="3"/>
  <c r="T53" i="3"/>
  <c r="S53" i="3"/>
  <c r="AB52" i="3"/>
  <c r="AA52" i="3"/>
  <c r="Z52" i="3"/>
  <c r="Y52" i="3"/>
  <c r="X52" i="3"/>
  <c r="W52" i="3"/>
  <c r="V52" i="3"/>
  <c r="U52" i="3"/>
  <c r="T52" i="3"/>
  <c r="S52" i="3"/>
  <c r="AB51" i="3"/>
  <c r="AA51" i="3"/>
  <c r="Z51" i="3"/>
  <c r="Y51" i="3"/>
  <c r="X51" i="3"/>
  <c r="W51" i="3"/>
  <c r="V51" i="3"/>
  <c r="U51" i="3"/>
  <c r="T51" i="3"/>
  <c r="S51" i="3"/>
  <c r="AB50" i="3"/>
  <c r="AA50" i="3"/>
  <c r="Z50" i="3"/>
  <c r="Y50" i="3"/>
  <c r="X50" i="3"/>
  <c r="W50" i="3"/>
  <c r="V50" i="3"/>
  <c r="U50" i="3"/>
  <c r="T50" i="3"/>
  <c r="S50" i="3"/>
  <c r="AB49" i="3"/>
  <c r="AA49" i="3"/>
  <c r="Z49" i="3"/>
  <c r="Y49" i="3"/>
  <c r="X49" i="3"/>
  <c r="W49" i="3"/>
  <c r="V49" i="3"/>
  <c r="U49" i="3"/>
  <c r="T49" i="3"/>
  <c r="S49" i="3"/>
  <c r="AB48" i="3"/>
  <c r="AA48" i="3"/>
  <c r="Z48" i="3"/>
  <c r="Y48" i="3"/>
  <c r="X48" i="3"/>
  <c r="W48" i="3"/>
  <c r="V48" i="3"/>
  <c r="U48" i="3"/>
  <c r="T48" i="3"/>
  <c r="S48" i="3"/>
  <c r="AB47" i="3"/>
  <c r="AA47" i="3"/>
  <c r="Z47" i="3"/>
  <c r="Y47" i="3"/>
  <c r="X47" i="3"/>
  <c r="W47" i="3"/>
  <c r="V47" i="3"/>
  <c r="U47" i="3"/>
  <c r="T47" i="3"/>
  <c r="S47" i="3"/>
  <c r="AB46" i="3"/>
  <c r="AA46" i="3"/>
  <c r="Z46" i="3"/>
  <c r="Y46" i="3"/>
  <c r="X46" i="3"/>
  <c r="W46" i="3"/>
  <c r="V46" i="3"/>
  <c r="U46" i="3"/>
  <c r="T46" i="3"/>
  <c r="S46" i="3"/>
  <c r="AB45" i="3"/>
  <c r="AA45" i="3"/>
  <c r="Z45" i="3"/>
  <c r="Y45" i="3"/>
  <c r="X45" i="3"/>
  <c r="W45" i="3"/>
  <c r="V45" i="3"/>
  <c r="U45" i="3"/>
  <c r="T45" i="3"/>
  <c r="S45" i="3"/>
  <c r="AB44" i="3"/>
  <c r="AA44" i="3"/>
  <c r="Z44" i="3"/>
  <c r="Y44" i="3"/>
  <c r="X44" i="3"/>
  <c r="W44" i="3"/>
  <c r="V44" i="3"/>
  <c r="U44" i="3"/>
  <c r="T44" i="3"/>
  <c r="S44" i="3"/>
  <c r="AB43" i="3"/>
  <c r="AA43" i="3"/>
  <c r="Z43" i="3"/>
  <c r="Y43" i="3"/>
  <c r="X43" i="3"/>
  <c r="W43" i="3"/>
  <c r="V43" i="3"/>
  <c r="U43" i="3"/>
  <c r="T43" i="3"/>
  <c r="S43" i="3"/>
  <c r="AB42" i="3"/>
  <c r="AA42" i="3"/>
  <c r="Z42" i="3"/>
  <c r="Y42" i="3"/>
  <c r="X42" i="3"/>
  <c r="W42" i="3"/>
  <c r="V42" i="3"/>
  <c r="U42" i="3"/>
  <c r="T42" i="3"/>
  <c r="S42" i="3"/>
  <c r="AB41" i="3"/>
  <c r="AA41" i="3"/>
  <c r="Z41" i="3"/>
  <c r="Y41" i="3"/>
  <c r="X41" i="3"/>
  <c r="W41" i="3"/>
  <c r="V41" i="3"/>
  <c r="U41" i="3"/>
  <c r="T41" i="3"/>
  <c r="S41" i="3"/>
  <c r="AB40" i="3"/>
  <c r="AA40" i="3"/>
  <c r="Z40" i="3"/>
  <c r="Y40" i="3"/>
  <c r="X40" i="3"/>
  <c r="W40" i="3"/>
  <c r="V40" i="3"/>
  <c r="U40" i="3"/>
  <c r="T40" i="3"/>
  <c r="S40" i="3"/>
  <c r="AB39" i="3"/>
  <c r="AA39" i="3"/>
  <c r="Z39" i="3"/>
  <c r="Y39" i="3"/>
  <c r="X39" i="3"/>
  <c r="W39" i="3"/>
  <c r="V39" i="3"/>
  <c r="U39" i="3"/>
  <c r="T39" i="3"/>
  <c r="S39" i="3"/>
  <c r="AB38" i="3"/>
  <c r="AA38" i="3"/>
  <c r="Z38" i="3"/>
  <c r="Y38" i="3"/>
  <c r="X38" i="3"/>
  <c r="W38" i="3"/>
  <c r="V38" i="3"/>
  <c r="U38" i="3"/>
  <c r="T38" i="3"/>
  <c r="S38" i="3"/>
  <c r="AB37" i="3"/>
  <c r="AA37" i="3"/>
  <c r="Z37" i="3"/>
  <c r="Y37" i="3"/>
  <c r="X37" i="3"/>
  <c r="W37" i="3"/>
  <c r="V37" i="3"/>
  <c r="U37" i="3"/>
  <c r="T37" i="3"/>
  <c r="S37" i="3"/>
  <c r="AB36" i="3"/>
  <c r="AA36" i="3"/>
  <c r="Z36" i="3"/>
  <c r="Y36" i="3"/>
  <c r="X36" i="3"/>
  <c r="W36" i="3"/>
  <c r="V36" i="3"/>
  <c r="U36" i="3"/>
  <c r="T36" i="3"/>
  <c r="S36" i="3"/>
  <c r="AB35" i="3"/>
  <c r="AA35" i="3"/>
  <c r="Z35" i="3"/>
  <c r="Y35" i="3"/>
  <c r="X35" i="3"/>
  <c r="W35" i="3"/>
  <c r="V35" i="3"/>
  <c r="U35" i="3"/>
  <c r="T35" i="3"/>
  <c r="S35" i="3"/>
  <c r="AB34" i="3"/>
  <c r="AA34" i="3"/>
  <c r="Z34" i="3"/>
  <c r="Y34" i="3"/>
  <c r="X34" i="3"/>
  <c r="W34" i="3"/>
  <c r="V34" i="3"/>
  <c r="U34" i="3"/>
  <c r="T34" i="3"/>
  <c r="S34" i="3"/>
  <c r="AB33" i="3"/>
  <c r="AA33" i="3"/>
  <c r="Z33" i="3"/>
  <c r="Y33" i="3"/>
  <c r="X33" i="3"/>
  <c r="W33" i="3"/>
  <c r="V33" i="3"/>
  <c r="U33" i="3"/>
  <c r="T33" i="3"/>
  <c r="S33" i="3"/>
  <c r="AB32" i="3"/>
  <c r="AA32" i="3"/>
  <c r="Z32" i="3"/>
  <c r="Y32" i="3"/>
  <c r="X32" i="3"/>
  <c r="W32" i="3"/>
  <c r="V32" i="3"/>
  <c r="U32" i="3"/>
  <c r="T32" i="3"/>
  <c r="S32" i="3"/>
  <c r="AB31" i="3"/>
  <c r="AA31" i="3"/>
  <c r="Z31" i="3"/>
  <c r="Y31" i="3"/>
  <c r="X31" i="3"/>
  <c r="W31" i="3"/>
  <c r="V31" i="3"/>
  <c r="U31" i="3"/>
  <c r="T31" i="3"/>
  <c r="S31" i="3"/>
  <c r="AB30" i="3"/>
  <c r="AA30" i="3"/>
  <c r="Z30" i="3"/>
  <c r="Y30" i="3"/>
  <c r="X30" i="3"/>
  <c r="W30" i="3"/>
  <c r="V30" i="3"/>
  <c r="U30" i="3"/>
  <c r="T30" i="3"/>
  <c r="S30" i="3"/>
  <c r="AB29" i="3"/>
  <c r="AA29" i="3"/>
  <c r="Z29" i="3"/>
  <c r="Y29" i="3"/>
  <c r="X29" i="3"/>
  <c r="W29" i="3"/>
  <c r="V29" i="3"/>
  <c r="U29" i="3"/>
  <c r="T29" i="3"/>
  <c r="S29" i="3"/>
  <c r="AB28" i="3"/>
  <c r="AA28" i="3"/>
  <c r="Z28" i="3"/>
  <c r="Y28" i="3"/>
  <c r="X28" i="3"/>
  <c r="W28" i="3"/>
  <c r="V28" i="3"/>
  <c r="U28" i="3"/>
  <c r="T28" i="3"/>
  <c r="S28" i="3"/>
  <c r="AB27" i="3"/>
  <c r="AA27" i="3"/>
  <c r="Z27" i="3"/>
  <c r="Y27" i="3"/>
  <c r="X27" i="3"/>
  <c r="W27" i="3"/>
  <c r="V27" i="3"/>
  <c r="U27" i="3"/>
  <c r="T27" i="3"/>
  <c r="S27" i="3"/>
  <c r="AB26" i="3"/>
  <c r="AA26" i="3"/>
  <c r="Z26" i="3"/>
  <c r="Y26" i="3"/>
  <c r="X26" i="3"/>
  <c r="W26" i="3"/>
  <c r="V26" i="3"/>
  <c r="U26" i="3"/>
  <c r="T26" i="3"/>
  <c r="S26" i="3"/>
  <c r="AB25" i="3"/>
  <c r="AA25" i="3"/>
  <c r="Z25" i="3"/>
  <c r="Y25" i="3"/>
  <c r="X25" i="3"/>
  <c r="W25" i="3"/>
  <c r="V25" i="3"/>
  <c r="U25" i="3"/>
  <c r="T25" i="3"/>
  <c r="S25" i="3"/>
  <c r="AB24" i="3"/>
  <c r="AA24" i="3"/>
  <c r="Z24" i="3"/>
  <c r="Y24" i="3"/>
  <c r="X24" i="3"/>
  <c r="W24" i="3"/>
  <c r="V24" i="3"/>
  <c r="U24" i="3"/>
  <c r="T24" i="3"/>
  <c r="S24" i="3"/>
  <c r="AB23" i="3"/>
  <c r="AA23" i="3"/>
  <c r="Z23" i="3"/>
  <c r="Y23" i="3"/>
  <c r="X23" i="3"/>
  <c r="W23" i="3"/>
  <c r="V23" i="3"/>
  <c r="U23" i="3"/>
  <c r="T23" i="3"/>
  <c r="S23" i="3"/>
  <c r="AB22" i="3"/>
  <c r="AA22" i="3"/>
  <c r="Z22" i="3"/>
  <c r="Y22" i="3"/>
  <c r="X22" i="3"/>
  <c r="W22" i="3"/>
  <c r="V22" i="3"/>
  <c r="U22" i="3"/>
  <c r="T22" i="3"/>
  <c r="S22" i="3"/>
  <c r="AB21" i="3"/>
  <c r="AA21" i="3"/>
  <c r="Z21" i="3"/>
  <c r="Y21" i="3"/>
  <c r="X21" i="3"/>
  <c r="W21" i="3"/>
  <c r="V21" i="3"/>
  <c r="U21" i="3"/>
  <c r="T21" i="3"/>
  <c r="S21" i="3"/>
  <c r="AB20" i="3"/>
  <c r="AA20" i="3"/>
  <c r="Z20" i="3"/>
  <c r="Y20" i="3"/>
  <c r="X20" i="3"/>
  <c r="W20" i="3"/>
  <c r="V20" i="3"/>
  <c r="U20" i="3"/>
  <c r="T20" i="3"/>
  <c r="S20" i="3"/>
  <c r="AB19" i="3"/>
  <c r="AA19" i="3"/>
  <c r="Z19" i="3"/>
  <c r="Y19" i="3"/>
  <c r="X19" i="3"/>
  <c r="W19" i="3"/>
  <c r="V19" i="3"/>
  <c r="U19" i="3"/>
  <c r="T19" i="3"/>
  <c r="S19" i="3"/>
  <c r="AB18" i="3"/>
  <c r="AA18" i="3"/>
  <c r="Z18" i="3"/>
  <c r="Y18" i="3"/>
  <c r="X18" i="3"/>
  <c r="W18" i="3"/>
  <c r="V18" i="3"/>
  <c r="U18" i="3"/>
  <c r="T18" i="3"/>
  <c r="S18" i="3"/>
  <c r="AB17" i="3"/>
  <c r="AA17" i="3"/>
  <c r="Z17" i="3"/>
  <c r="Y17" i="3"/>
  <c r="X17" i="3"/>
  <c r="W17" i="3"/>
  <c r="V17" i="3"/>
  <c r="U17" i="3"/>
  <c r="T17" i="3"/>
  <c r="S17" i="3"/>
  <c r="AB16" i="3"/>
  <c r="AA16" i="3"/>
  <c r="Z16" i="3"/>
  <c r="Y16" i="3"/>
  <c r="X16" i="3"/>
  <c r="W16" i="3"/>
  <c r="V16" i="3"/>
  <c r="U16" i="3"/>
  <c r="T16" i="3"/>
  <c r="S16" i="3"/>
  <c r="AB15" i="3"/>
  <c r="AA15" i="3"/>
  <c r="Z15" i="3"/>
  <c r="Y15" i="3"/>
  <c r="X15" i="3"/>
  <c r="W15" i="3"/>
  <c r="V15" i="3"/>
  <c r="U15" i="3"/>
  <c r="T15" i="3"/>
  <c r="S15" i="3"/>
  <c r="AB14" i="3"/>
  <c r="AA14" i="3"/>
  <c r="Z14" i="3"/>
  <c r="Y14" i="3"/>
  <c r="X14" i="3"/>
  <c r="W14" i="3"/>
  <c r="V14" i="3"/>
  <c r="U14" i="3"/>
  <c r="T14" i="3"/>
  <c r="S14" i="3"/>
  <c r="AB13" i="3"/>
  <c r="AA13" i="3"/>
  <c r="Z13" i="3"/>
  <c r="Y13" i="3"/>
  <c r="X13" i="3"/>
  <c r="W13" i="3"/>
  <c r="V13" i="3"/>
  <c r="U13" i="3"/>
  <c r="T13" i="3"/>
  <c r="S13" i="3"/>
  <c r="AB12" i="3"/>
  <c r="AA12" i="3"/>
  <c r="Z12" i="3"/>
  <c r="Y12" i="3"/>
  <c r="X12" i="3"/>
  <c r="W12" i="3"/>
  <c r="V12" i="3"/>
  <c r="U12" i="3"/>
  <c r="T12" i="3"/>
  <c r="S12" i="3"/>
  <c r="AB11" i="3"/>
  <c r="AA11" i="3"/>
  <c r="Z11" i="3"/>
  <c r="Y11" i="3"/>
  <c r="X11" i="3"/>
  <c r="W11" i="3"/>
  <c r="V11" i="3"/>
  <c r="U11" i="3"/>
  <c r="T11" i="3"/>
  <c r="S11" i="3"/>
  <c r="AB10" i="3"/>
  <c r="AA10" i="3"/>
  <c r="Z10" i="3"/>
  <c r="Y10" i="3"/>
  <c r="X10" i="3"/>
  <c r="W10" i="3"/>
  <c r="V10" i="3"/>
  <c r="U10" i="3"/>
  <c r="T10" i="3"/>
  <c r="S10" i="3"/>
  <c r="AB9" i="3"/>
  <c r="AA9" i="3"/>
  <c r="Z9" i="3"/>
  <c r="Y9" i="3"/>
  <c r="X9" i="3"/>
  <c r="W9" i="3"/>
  <c r="V9" i="3"/>
  <c r="U9" i="3"/>
  <c r="T9" i="3"/>
  <c r="S9" i="3"/>
  <c r="AB8" i="3"/>
  <c r="AA8" i="3"/>
  <c r="Z8" i="3"/>
  <c r="Y8" i="3"/>
  <c r="X8" i="3"/>
  <c r="W8" i="3"/>
  <c r="V8" i="3"/>
  <c r="U8" i="3"/>
  <c r="T8" i="3"/>
  <c r="S8" i="3"/>
  <c r="AB7" i="3"/>
  <c r="AA7" i="3"/>
  <c r="Z7" i="3"/>
  <c r="Y7" i="3"/>
  <c r="X7" i="3"/>
  <c r="W7" i="3"/>
  <c r="V7" i="3"/>
  <c r="U7" i="3"/>
  <c r="T7" i="3"/>
  <c r="S7" i="3"/>
  <c r="AB6" i="3"/>
  <c r="AA6" i="3"/>
  <c r="Z6" i="3"/>
  <c r="Y6" i="3"/>
  <c r="X6" i="3"/>
  <c r="W6" i="3"/>
  <c r="V6" i="3"/>
  <c r="U6" i="3"/>
  <c r="T6" i="3"/>
  <c r="S6" i="3"/>
  <c r="AB5" i="3"/>
  <c r="AA5" i="3"/>
  <c r="Z5" i="3"/>
  <c r="Y5" i="3"/>
  <c r="X5" i="3"/>
  <c r="W5" i="3"/>
  <c r="V5" i="3"/>
  <c r="U5" i="3"/>
  <c r="T5" i="3"/>
  <c r="S5" i="3"/>
  <c r="AB4" i="3"/>
  <c r="AA4" i="3"/>
  <c r="Z4" i="3"/>
  <c r="Y4" i="3"/>
  <c r="X4" i="3"/>
  <c r="W4" i="3"/>
  <c r="V4" i="3"/>
  <c r="U4" i="3"/>
  <c r="T4" i="3"/>
  <c r="S4" i="3"/>
  <c r="AB3" i="3"/>
  <c r="AA3" i="3"/>
  <c r="Z3" i="3"/>
  <c r="Y3" i="3"/>
  <c r="X3" i="3"/>
  <c r="W3" i="3"/>
  <c r="V3" i="3"/>
  <c r="U3" i="3"/>
  <c r="T3" i="3"/>
  <c r="S3" i="3"/>
  <c r="AB81" i="2"/>
  <c r="AA81" i="2"/>
  <c r="Z81" i="2"/>
  <c r="Y81" i="2"/>
  <c r="X81" i="2"/>
  <c r="W81" i="2"/>
  <c r="V81" i="2"/>
  <c r="U81" i="2"/>
  <c r="T81" i="2"/>
  <c r="S81" i="2"/>
  <c r="AB80" i="2"/>
  <c r="AA80" i="2"/>
  <c r="Z80" i="2"/>
  <c r="Y80" i="2"/>
  <c r="X80" i="2"/>
  <c r="W80" i="2"/>
  <c r="V80" i="2"/>
  <c r="U80" i="2"/>
  <c r="T80" i="2"/>
  <c r="S80" i="2"/>
  <c r="AB79" i="2"/>
  <c r="AA79" i="2"/>
  <c r="Z79" i="2"/>
  <c r="Y79" i="2"/>
  <c r="X79" i="2"/>
  <c r="W79" i="2"/>
  <c r="V79" i="2"/>
  <c r="U79" i="2"/>
  <c r="T79" i="2"/>
  <c r="S79" i="2"/>
  <c r="AB78" i="2"/>
  <c r="AA78" i="2"/>
  <c r="Z78" i="2"/>
  <c r="Y78" i="2"/>
  <c r="X78" i="2"/>
  <c r="W78" i="2"/>
  <c r="V78" i="2"/>
  <c r="U78" i="2"/>
  <c r="T78" i="2"/>
  <c r="S78" i="2"/>
  <c r="AB77" i="2"/>
  <c r="AA77" i="2"/>
  <c r="Z77" i="2"/>
  <c r="Y77" i="2"/>
  <c r="X77" i="2"/>
  <c r="W77" i="2"/>
  <c r="V77" i="2"/>
  <c r="U77" i="2"/>
  <c r="T77" i="2"/>
  <c r="S77" i="2"/>
  <c r="AB76" i="2"/>
  <c r="AA76" i="2"/>
  <c r="Z76" i="2"/>
  <c r="Y76" i="2"/>
  <c r="X76" i="2"/>
  <c r="W76" i="2"/>
  <c r="V76" i="2"/>
  <c r="U76" i="2"/>
  <c r="T76" i="2"/>
  <c r="S76" i="2"/>
  <c r="AB75" i="2"/>
  <c r="AA75" i="2"/>
  <c r="Z75" i="2"/>
  <c r="Y75" i="2"/>
  <c r="X75" i="2"/>
  <c r="W75" i="2"/>
  <c r="V75" i="2"/>
  <c r="U75" i="2"/>
  <c r="T75" i="2"/>
  <c r="S75" i="2"/>
  <c r="AB74" i="2"/>
  <c r="AA74" i="2"/>
  <c r="Z74" i="2"/>
  <c r="Y74" i="2"/>
  <c r="X74" i="2"/>
  <c r="W74" i="2"/>
  <c r="V74" i="2"/>
  <c r="U74" i="2"/>
  <c r="T74" i="2"/>
  <c r="S74" i="2"/>
  <c r="AB73" i="2"/>
  <c r="AA73" i="2"/>
  <c r="Z73" i="2"/>
  <c r="Y73" i="2"/>
  <c r="X73" i="2"/>
  <c r="W73" i="2"/>
  <c r="V73" i="2"/>
  <c r="U73" i="2"/>
  <c r="T73" i="2"/>
  <c r="S73" i="2"/>
  <c r="AB72" i="2"/>
  <c r="AA72" i="2"/>
  <c r="Z72" i="2"/>
  <c r="Y72" i="2"/>
  <c r="X72" i="2"/>
  <c r="W72" i="2"/>
  <c r="V72" i="2"/>
  <c r="U72" i="2"/>
  <c r="T72" i="2"/>
  <c r="S72" i="2"/>
  <c r="AB71" i="2"/>
  <c r="AA71" i="2"/>
  <c r="Z71" i="2"/>
  <c r="Y71" i="2"/>
  <c r="X71" i="2"/>
  <c r="W71" i="2"/>
  <c r="V71" i="2"/>
  <c r="U71" i="2"/>
  <c r="T71" i="2"/>
  <c r="S71" i="2"/>
  <c r="AB70" i="2"/>
  <c r="AA70" i="2"/>
  <c r="Z70" i="2"/>
  <c r="Y70" i="2"/>
  <c r="X70" i="2"/>
  <c r="W70" i="2"/>
  <c r="V70" i="2"/>
  <c r="U70" i="2"/>
  <c r="T70" i="2"/>
  <c r="S70" i="2"/>
  <c r="AB69" i="2"/>
  <c r="AA69" i="2"/>
  <c r="Z69" i="2"/>
  <c r="Y69" i="2"/>
  <c r="X69" i="2"/>
  <c r="W69" i="2"/>
  <c r="V69" i="2"/>
  <c r="U69" i="2"/>
  <c r="T69" i="2"/>
  <c r="S69" i="2"/>
  <c r="AB68" i="2"/>
  <c r="AA68" i="2"/>
  <c r="Z68" i="2"/>
  <c r="Y68" i="2"/>
  <c r="X68" i="2"/>
  <c r="W68" i="2"/>
  <c r="V68" i="2"/>
  <c r="U68" i="2"/>
  <c r="T68" i="2"/>
  <c r="S68" i="2"/>
  <c r="AB67" i="2"/>
  <c r="AA67" i="2"/>
  <c r="Z67" i="2"/>
  <c r="Y67" i="2"/>
  <c r="X67" i="2"/>
  <c r="W67" i="2"/>
  <c r="V67" i="2"/>
  <c r="U67" i="2"/>
  <c r="T67" i="2"/>
  <c r="S67" i="2"/>
  <c r="AB66" i="2"/>
  <c r="AA66" i="2"/>
  <c r="Z66" i="2"/>
  <c r="Y66" i="2"/>
  <c r="X66" i="2"/>
  <c r="W66" i="2"/>
  <c r="V66" i="2"/>
  <c r="U66" i="2"/>
  <c r="T66" i="2"/>
  <c r="S66" i="2"/>
  <c r="AB65" i="2"/>
  <c r="AA65" i="2"/>
  <c r="Z65" i="2"/>
  <c r="Y65" i="2"/>
  <c r="X65" i="2"/>
  <c r="W65" i="2"/>
  <c r="V65" i="2"/>
  <c r="U65" i="2"/>
  <c r="T65" i="2"/>
  <c r="S65" i="2"/>
  <c r="AB64" i="2"/>
  <c r="AA64" i="2"/>
  <c r="Z64" i="2"/>
  <c r="Y64" i="2"/>
  <c r="X64" i="2"/>
  <c r="W64" i="2"/>
  <c r="V64" i="2"/>
  <c r="U64" i="2"/>
  <c r="T64" i="2"/>
  <c r="S64" i="2"/>
  <c r="AB63" i="2"/>
  <c r="AA63" i="2"/>
  <c r="Z63" i="2"/>
  <c r="Y63" i="2"/>
  <c r="X63" i="2"/>
  <c r="W63" i="2"/>
  <c r="V63" i="2"/>
  <c r="U63" i="2"/>
  <c r="T63" i="2"/>
  <c r="S63" i="2"/>
  <c r="AB62" i="2"/>
  <c r="AA62" i="2"/>
  <c r="Z62" i="2"/>
  <c r="Y62" i="2"/>
  <c r="X62" i="2"/>
  <c r="W62" i="2"/>
  <c r="V62" i="2"/>
  <c r="U62" i="2"/>
  <c r="T62" i="2"/>
  <c r="S62" i="2"/>
  <c r="AB61" i="2"/>
  <c r="AA61" i="2"/>
  <c r="Z61" i="2"/>
  <c r="Y61" i="2"/>
  <c r="X61" i="2"/>
  <c r="W61" i="2"/>
  <c r="V61" i="2"/>
  <c r="U61" i="2"/>
  <c r="T61" i="2"/>
  <c r="S61" i="2"/>
  <c r="AB60" i="2"/>
  <c r="AA60" i="2"/>
  <c r="Z60" i="2"/>
  <c r="Y60" i="2"/>
  <c r="X60" i="2"/>
  <c r="W60" i="2"/>
  <c r="V60" i="2"/>
  <c r="U60" i="2"/>
  <c r="T60" i="2"/>
  <c r="S60" i="2"/>
  <c r="AB59" i="2"/>
  <c r="AA59" i="2"/>
  <c r="Z59" i="2"/>
  <c r="Y59" i="2"/>
  <c r="X59" i="2"/>
  <c r="W59" i="2"/>
  <c r="V59" i="2"/>
  <c r="U59" i="2"/>
  <c r="T59" i="2"/>
  <c r="S59" i="2"/>
  <c r="AB58" i="2"/>
  <c r="AA58" i="2"/>
  <c r="Z58" i="2"/>
  <c r="Y58" i="2"/>
  <c r="X58" i="2"/>
  <c r="W58" i="2"/>
  <c r="V58" i="2"/>
  <c r="U58" i="2"/>
  <c r="T58" i="2"/>
  <c r="S58" i="2"/>
  <c r="AB57" i="2"/>
  <c r="AA57" i="2"/>
  <c r="Z57" i="2"/>
  <c r="Y57" i="2"/>
  <c r="X57" i="2"/>
  <c r="W57" i="2"/>
  <c r="V57" i="2"/>
  <c r="U57" i="2"/>
  <c r="T57" i="2"/>
  <c r="S57" i="2"/>
  <c r="AB56" i="2"/>
  <c r="AA56" i="2"/>
  <c r="Z56" i="2"/>
  <c r="Y56" i="2"/>
  <c r="X56" i="2"/>
  <c r="W56" i="2"/>
  <c r="V56" i="2"/>
  <c r="U56" i="2"/>
  <c r="T56" i="2"/>
  <c r="S56" i="2"/>
  <c r="AB55" i="2"/>
  <c r="AA55" i="2"/>
  <c r="Z55" i="2"/>
  <c r="Y55" i="2"/>
  <c r="X55" i="2"/>
  <c r="W55" i="2"/>
  <c r="V55" i="2"/>
  <c r="U55" i="2"/>
  <c r="T55" i="2"/>
  <c r="S55" i="2"/>
  <c r="AB54" i="2"/>
  <c r="AA54" i="2"/>
  <c r="Z54" i="2"/>
  <c r="Y54" i="2"/>
  <c r="X54" i="2"/>
  <c r="W54" i="2"/>
  <c r="V54" i="2"/>
  <c r="U54" i="2"/>
  <c r="T54" i="2"/>
  <c r="S54" i="2"/>
  <c r="AB53" i="2"/>
  <c r="AA53" i="2"/>
  <c r="Z53" i="2"/>
  <c r="Y53" i="2"/>
  <c r="X53" i="2"/>
  <c r="W53" i="2"/>
  <c r="V53" i="2"/>
  <c r="U53" i="2"/>
  <c r="T53" i="2"/>
  <c r="S53" i="2"/>
  <c r="AB52" i="2"/>
  <c r="AA52" i="2"/>
  <c r="Z52" i="2"/>
  <c r="Y52" i="2"/>
  <c r="X52" i="2"/>
  <c r="W52" i="2"/>
  <c r="V52" i="2"/>
  <c r="U52" i="2"/>
  <c r="T52" i="2"/>
  <c r="S52" i="2"/>
  <c r="AB51" i="2"/>
  <c r="AA51" i="2"/>
  <c r="Z51" i="2"/>
  <c r="Y51" i="2"/>
  <c r="X51" i="2"/>
  <c r="W51" i="2"/>
  <c r="V51" i="2"/>
  <c r="U51" i="2"/>
  <c r="T51" i="2"/>
  <c r="S51" i="2"/>
  <c r="AB50" i="2"/>
  <c r="AA50" i="2"/>
  <c r="Z50" i="2"/>
  <c r="Y50" i="2"/>
  <c r="X50" i="2"/>
  <c r="W50" i="2"/>
  <c r="V50" i="2"/>
  <c r="U50" i="2"/>
  <c r="T50" i="2"/>
  <c r="S50" i="2"/>
  <c r="AB49" i="2"/>
  <c r="AA49" i="2"/>
  <c r="Z49" i="2"/>
  <c r="Y49" i="2"/>
  <c r="X49" i="2"/>
  <c r="W49" i="2"/>
  <c r="V49" i="2"/>
  <c r="U49" i="2"/>
  <c r="T49" i="2"/>
  <c r="S49" i="2"/>
  <c r="AB48" i="2"/>
  <c r="AA48" i="2"/>
  <c r="Z48" i="2"/>
  <c r="Y48" i="2"/>
  <c r="X48" i="2"/>
  <c r="W48" i="2"/>
  <c r="V48" i="2"/>
  <c r="U48" i="2"/>
  <c r="T48" i="2"/>
  <c r="S48" i="2"/>
  <c r="AB47" i="2"/>
  <c r="AA47" i="2"/>
  <c r="Z47" i="2"/>
  <c r="Y47" i="2"/>
  <c r="X47" i="2"/>
  <c r="W47" i="2"/>
  <c r="V47" i="2"/>
  <c r="U47" i="2"/>
  <c r="T47" i="2"/>
  <c r="S47" i="2"/>
  <c r="AB46" i="2"/>
  <c r="AA46" i="2"/>
  <c r="Z46" i="2"/>
  <c r="Y46" i="2"/>
  <c r="X46" i="2"/>
  <c r="W46" i="2"/>
  <c r="V46" i="2"/>
  <c r="U46" i="2"/>
  <c r="T46" i="2"/>
  <c r="S46" i="2"/>
  <c r="AB45" i="2"/>
  <c r="AA45" i="2"/>
  <c r="Z45" i="2"/>
  <c r="Y45" i="2"/>
  <c r="X45" i="2"/>
  <c r="W45" i="2"/>
  <c r="V45" i="2"/>
  <c r="U45" i="2"/>
  <c r="T45" i="2"/>
  <c r="S45" i="2"/>
  <c r="AB44" i="2"/>
  <c r="AA44" i="2"/>
  <c r="Z44" i="2"/>
  <c r="Y44" i="2"/>
  <c r="X44" i="2"/>
  <c r="W44" i="2"/>
  <c r="V44" i="2"/>
  <c r="U44" i="2"/>
  <c r="T44" i="2"/>
  <c r="S44" i="2"/>
  <c r="AB43" i="2"/>
  <c r="AA43" i="2"/>
  <c r="Z43" i="2"/>
  <c r="Y43" i="2"/>
  <c r="X43" i="2"/>
  <c r="W43" i="2"/>
  <c r="V43" i="2"/>
  <c r="U43" i="2"/>
  <c r="T43" i="2"/>
  <c r="S43" i="2"/>
  <c r="AB42" i="2"/>
  <c r="AA42" i="2"/>
  <c r="Z42" i="2"/>
  <c r="Y42" i="2"/>
  <c r="X42" i="2"/>
  <c r="W42" i="2"/>
  <c r="V42" i="2"/>
  <c r="U42" i="2"/>
  <c r="T42" i="2"/>
  <c r="S42" i="2"/>
  <c r="AB41" i="2"/>
  <c r="AA41" i="2"/>
  <c r="Z41" i="2"/>
  <c r="Y41" i="2"/>
  <c r="X41" i="2"/>
  <c r="W41" i="2"/>
  <c r="V41" i="2"/>
  <c r="U41" i="2"/>
  <c r="T41" i="2"/>
  <c r="S41" i="2"/>
  <c r="AB40" i="2"/>
  <c r="AA40" i="2"/>
  <c r="Z40" i="2"/>
  <c r="Y40" i="2"/>
  <c r="X40" i="2"/>
  <c r="W40" i="2"/>
  <c r="V40" i="2"/>
  <c r="U40" i="2"/>
  <c r="T40" i="2"/>
  <c r="S40" i="2"/>
  <c r="AB39" i="2"/>
  <c r="AA39" i="2"/>
  <c r="Z39" i="2"/>
  <c r="Y39" i="2"/>
  <c r="X39" i="2"/>
  <c r="W39" i="2"/>
  <c r="V39" i="2"/>
  <c r="U39" i="2"/>
  <c r="T39" i="2"/>
  <c r="S39" i="2"/>
  <c r="AB38" i="2"/>
  <c r="AA38" i="2"/>
  <c r="Z38" i="2"/>
  <c r="Y38" i="2"/>
  <c r="X38" i="2"/>
  <c r="W38" i="2"/>
  <c r="V38" i="2"/>
  <c r="U38" i="2"/>
  <c r="T38" i="2"/>
  <c r="S38" i="2"/>
  <c r="AB37" i="2"/>
  <c r="AA37" i="2"/>
  <c r="Z37" i="2"/>
  <c r="Y37" i="2"/>
  <c r="X37" i="2"/>
  <c r="W37" i="2"/>
  <c r="V37" i="2"/>
  <c r="U37" i="2"/>
  <c r="T37" i="2"/>
  <c r="S37" i="2"/>
  <c r="AB36" i="2"/>
  <c r="AA36" i="2"/>
  <c r="Z36" i="2"/>
  <c r="Y36" i="2"/>
  <c r="X36" i="2"/>
  <c r="W36" i="2"/>
  <c r="V36" i="2"/>
  <c r="U36" i="2"/>
  <c r="T36" i="2"/>
  <c r="S36" i="2"/>
  <c r="AB35" i="2"/>
  <c r="AA35" i="2"/>
  <c r="Z35" i="2"/>
  <c r="Y35" i="2"/>
  <c r="X35" i="2"/>
  <c r="W35" i="2"/>
  <c r="V35" i="2"/>
  <c r="U35" i="2"/>
  <c r="T35" i="2"/>
  <c r="S35" i="2"/>
  <c r="AB34" i="2"/>
  <c r="AA34" i="2"/>
  <c r="Z34" i="2"/>
  <c r="Y34" i="2"/>
  <c r="X34" i="2"/>
  <c r="W34" i="2"/>
  <c r="V34" i="2"/>
  <c r="U34" i="2"/>
  <c r="T34" i="2"/>
  <c r="S34" i="2"/>
  <c r="AB33" i="2"/>
  <c r="AA33" i="2"/>
  <c r="Z33" i="2"/>
  <c r="Y33" i="2"/>
  <c r="X33" i="2"/>
  <c r="W33" i="2"/>
  <c r="V33" i="2"/>
  <c r="U33" i="2"/>
  <c r="T33" i="2"/>
  <c r="S33" i="2"/>
  <c r="AB32" i="2"/>
  <c r="AA32" i="2"/>
  <c r="Z32" i="2"/>
  <c r="Y32" i="2"/>
  <c r="X32" i="2"/>
  <c r="W32" i="2"/>
  <c r="V32" i="2"/>
  <c r="U32" i="2"/>
  <c r="T32" i="2"/>
  <c r="S32" i="2"/>
  <c r="AB31" i="2"/>
  <c r="AA31" i="2"/>
  <c r="Z31" i="2"/>
  <c r="Y31" i="2"/>
  <c r="X31" i="2"/>
  <c r="W31" i="2"/>
  <c r="V31" i="2"/>
  <c r="U31" i="2"/>
  <c r="T31" i="2"/>
  <c r="S31" i="2"/>
  <c r="AB30" i="2"/>
  <c r="AA30" i="2"/>
  <c r="Z30" i="2"/>
  <c r="Y30" i="2"/>
  <c r="X30" i="2"/>
  <c r="W30" i="2"/>
  <c r="V30" i="2"/>
  <c r="U30" i="2"/>
  <c r="T30" i="2"/>
  <c r="S30" i="2"/>
  <c r="AB29" i="2"/>
  <c r="AA29" i="2"/>
  <c r="Z29" i="2"/>
  <c r="Y29" i="2"/>
  <c r="X29" i="2"/>
  <c r="W29" i="2"/>
  <c r="V29" i="2"/>
  <c r="U29" i="2"/>
  <c r="T29" i="2"/>
  <c r="S29" i="2"/>
  <c r="AB28" i="2"/>
  <c r="AA28" i="2"/>
  <c r="Z28" i="2"/>
  <c r="Y28" i="2"/>
  <c r="X28" i="2"/>
  <c r="W28" i="2"/>
  <c r="V28" i="2"/>
  <c r="U28" i="2"/>
  <c r="T28" i="2"/>
  <c r="S28" i="2"/>
  <c r="AB27" i="2"/>
  <c r="AA27" i="2"/>
  <c r="Z27" i="2"/>
  <c r="Y27" i="2"/>
  <c r="X27" i="2"/>
  <c r="W27" i="2"/>
  <c r="V27" i="2"/>
  <c r="U27" i="2"/>
  <c r="T27" i="2"/>
  <c r="S27" i="2"/>
  <c r="AB26" i="2"/>
  <c r="AA26" i="2"/>
  <c r="Z26" i="2"/>
  <c r="Y26" i="2"/>
  <c r="X26" i="2"/>
  <c r="W26" i="2"/>
  <c r="V26" i="2"/>
  <c r="U26" i="2"/>
  <c r="T26" i="2"/>
  <c r="S26" i="2"/>
  <c r="AB25" i="2"/>
  <c r="AA25" i="2"/>
  <c r="Z25" i="2"/>
  <c r="Y25" i="2"/>
  <c r="X25" i="2"/>
  <c r="W25" i="2"/>
  <c r="V25" i="2"/>
  <c r="U25" i="2"/>
  <c r="T25" i="2"/>
  <c r="S25" i="2"/>
  <c r="AB24" i="2"/>
  <c r="AA24" i="2"/>
  <c r="Z24" i="2"/>
  <c r="Y24" i="2"/>
  <c r="X24" i="2"/>
  <c r="W24" i="2"/>
  <c r="V24" i="2"/>
  <c r="U24" i="2"/>
  <c r="T24" i="2"/>
  <c r="S24" i="2"/>
  <c r="AB23" i="2"/>
  <c r="AA23" i="2"/>
  <c r="Z23" i="2"/>
  <c r="Y23" i="2"/>
  <c r="X23" i="2"/>
  <c r="W23" i="2"/>
  <c r="V23" i="2"/>
  <c r="U23" i="2"/>
  <c r="T23" i="2"/>
  <c r="S23" i="2"/>
  <c r="AB22" i="2"/>
  <c r="AA22" i="2"/>
  <c r="Z22" i="2"/>
  <c r="Y22" i="2"/>
  <c r="X22" i="2"/>
  <c r="W22" i="2"/>
  <c r="V22" i="2"/>
  <c r="U22" i="2"/>
  <c r="T22" i="2"/>
  <c r="S22" i="2"/>
  <c r="AB21" i="2"/>
  <c r="AA21" i="2"/>
  <c r="Z21" i="2"/>
  <c r="Y21" i="2"/>
  <c r="X21" i="2"/>
  <c r="W21" i="2"/>
  <c r="V21" i="2"/>
  <c r="U21" i="2"/>
  <c r="T21" i="2"/>
  <c r="S21" i="2"/>
  <c r="AB20" i="2"/>
  <c r="AA20" i="2"/>
  <c r="Z20" i="2"/>
  <c r="Y20" i="2"/>
  <c r="X20" i="2"/>
  <c r="W20" i="2"/>
  <c r="V20" i="2"/>
  <c r="U20" i="2"/>
  <c r="T20" i="2"/>
  <c r="S20" i="2"/>
  <c r="AB19" i="2"/>
  <c r="AA19" i="2"/>
  <c r="Z19" i="2"/>
  <c r="Y19" i="2"/>
  <c r="X19" i="2"/>
  <c r="W19" i="2"/>
  <c r="V19" i="2"/>
  <c r="U19" i="2"/>
  <c r="T19" i="2"/>
  <c r="S19" i="2"/>
  <c r="AB18" i="2"/>
  <c r="AA18" i="2"/>
  <c r="Z18" i="2"/>
  <c r="Y18" i="2"/>
  <c r="X18" i="2"/>
  <c r="W18" i="2"/>
  <c r="V18" i="2"/>
  <c r="U18" i="2"/>
  <c r="T18" i="2"/>
  <c r="S18" i="2"/>
  <c r="AB17" i="2"/>
  <c r="AA17" i="2"/>
  <c r="Z17" i="2"/>
  <c r="Y17" i="2"/>
  <c r="X17" i="2"/>
  <c r="W17" i="2"/>
  <c r="V17" i="2"/>
  <c r="U17" i="2"/>
  <c r="T17" i="2"/>
  <c r="S17" i="2"/>
  <c r="AB16" i="2"/>
  <c r="AA16" i="2"/>
  <c r="Z16" i="2"/>
  <c r="Y16" i="2"/>
  <c r="X16" i="2"/>
  <c r="W16" i="2"/>
  <c r="V16" i="2"/>
  <c r="U16" i="2"/>
  <c r="T16" i="2"/>
  <c r="S16" i="2"/>
  <c r="AB15" i="2"/>
  <c r="AA15" i="2"/>
  <c r="Z15" i="2"/>
  <c r="Y15" i="2"/>
  <c r="X15" i="2"/>
  <c r="W15" i="2"/>
  <c r="V15" i="2"/>
  <c r="U15" i="2"/>
  <c r="T15" i="2"/>
  <c r="S15" i="2"/>
  <c r="AB14" i="2"/>
  <c r="AA14" i="2"/>
  <c r="Z14" i="2"/>
  <c r="Y14" i="2"/>
  <c r="X14" i="2"/>
  <c r="W14" i="2"/>
  <c r="V14" i="2"/>
  <c r="U14" i="2"/>
  <c r="T14" i="2"/>
  <c r="S14" i="2"/>
  <c r="AB13" i="2"/>
  <c r="AA13" i="2"/>
  <c r="Z13" i="2"/>
  <c r="Y13" i="2"/>
  <c r="X13" i="2"/>
  <c r="W13" i="2"/>
  <c r="V13" i="2"/>
  <c r="U13" i="2"/>
  <c r="T13" i="2"/>
  <c r="S13" i="2"/>
  <c r="AB12" i="2"/>
  <c r="AA12" i="2"/>
  <c r="Z12" i="2"/>
  <c r="Y12" i="2"/>
  <c r="X12" i="2"/>
  <c r="W12" i="2"/>
  <c r="V12" i="2"/>
  <c r="U12" i="2"/>
  <c r="T12" i="2"/>
  <c r="S12" i="2"/>
  <c r="AB11" i="2"/>
  <c r="AA11" i="2"/>
  <c r="Z11" i="2"/>
  <c r="Y11" i="2"/>
  <c r="X11" i="2"/>
  <c r="W11" i="2"/>
  <c r="V11" i="2"/>
  <c r="U11" i="2"/>
  <c r="T11" i="2"/>
  <c r="S11" i="2"/>
  <c r="AB10" i="2"/>
  <c r="AA10" i="2"/>
  <c r="Z10" i="2"/>
  <c r="Y10" i="2"/>
  <c r="X10" i="2"/>
  <c r="W10" i="2"/>
  <c r="V10" i="2"/>
  <c r="U10" i="2"/>
  <c r="T10" i="2"/>
  <c r="S10" i="2"/>
  <c r="AB9" i="2"/>
  <c r="AA9" i="2"/>
  <c r="Z9" i="2"/>
  <c r="Y9" i="2"/>
  <c r="X9" i="2"/>
  <c r="W9" i="2"/>
  <c r="V9" i="2"/>
  <c r="U9" i="2"/>
  <c r="T9" i="2"/>
  <c r="S9" i="2"/>
  <c r="AB8" i="2"/>
  <c r="AA8" i="2"/>
  <c r="Z8" i="2"/>
  <c r="Y8" i="2"/>
  <c r="X8" i="2"/>
  <c r="W8" i="2"/>
  <c r="V8" i="2"/>
  <c r="U8" i="2"/>
  <c r="T8" i="2"/>
  <c r="S8" i="2"/>
  <c r="AB7" i="2"/>
  <c r="AA7" i="2"/>
  <c r="Z7" i="2"/>
  <c r="Y7" i="2"/>
  <c r="X7" i="2"/>
  <c r="W7" i="2"/>
  <c r="V7" i="2"/>
  <c r="U7" i="2"/>
  <c r="T7" i="2"/>
  <c r="S7" i="2"/>
  <c r="AB6" i="2"/>
  <c r="AA6" i="2"/>
  <c r="Z6" i="2"/>
  <c r="Y6" i="2"/>
  <c r="X6" i="2"/>
  <c r="W6" i="2"/>
  <c r="V6" i="2"/>
  <c r="U6" i="2"/>
  <c r="T6" i="2"/>
  <c r="S6" i="2"/>
  <c r="AB5" i="2"/>
  <c r="AA5" i="2"/>
  <c r="Z5" i="2"/>
  <c r="Y5" i="2"/>
  <c r="X5" i="2"/>
  <c r="W5" i="2"/>
  <c r="V5" i="2"/>
  <c r="U5" i="2"/>
  <c r="T5" i="2"/>
  <c r="S5" i="2"/>
  <c r="AB4" i="2"/>
  <c r="AA4" i="2"/>
  <c r="Z4" i="2"/>
  <c r="Y4" i="2"/>
  <c r="X4" i="2"/>
  <c r="W4" i="2"/>
  <c r="V4" i="2"/>
  <c r="U4" i="2"/>
  <c r="T4" i="2"/>
  <c r="S4" i="2"/>
  <c r="AB3" i="2"/>
  <c r="AA3" i="2"/>
  <c r="Z3" i="2"/>
  <c r="Y3" i="2"/>
  <c r="X3" i="2"/>
  <c r="W3" i="2"/>
  <c r="V3" i="2"/>
  <c r="U3" i="2"/>
  <c r="T3" i="2"/>
  <c r="S3" i="2"/>
  <c r="BP46" i="1" l="1"/>
  <c r="C18" i="8" s="1"/>
  <c r="BI46" i="1"/>
  <c r="C21" i="8" s="1"/>
  <c r="S46" i="1"/>
  <c r="C25" i="8" s="1"/>
  <c r="BP41" i="1"/>
  <c r="BP43" i="1" s="1"/>
  <c r="BI41" i="1"/>
  <c r="BI43" i="1" s="1"/>
  <c r="BB41" i="1"/>
  <c r="BB43" i="1" s="1"/>
  <c r="BB46" i="1" s="1"/>
  <c r="C20" i="8" s="1"/>
  <c r="AU41" i="1"/>
  <c r="AU43" i="1" s="1"/>
  <c r="AU46" i="1" s="1"/>
  <c r="C19" i="8" s="1"/>
  <c r="AN41" i="1"/>
  <c r="AN43" i="1" s="1"/>
  <c r="AN46" i="1" s="1"/>
  <c r="C24" i="8" s="1"/>
  <c r="AG41" i="1"/>
  <c r="AG43" i="1" s="1"/>
  <c r="AG46" i="1" s="1"/>
  <c r="C17" i="8" s="1"/>
  <c r="Z41" i="1"/>
  <c r="Z43" i="1" s="1"/>
  <c r="Z46" i="1" s="1"/>
  <c r="C23" i="8" s="1"/>
  <c r="S41" i="1"/>
  <c r="S43" i="1" s="1"/>
  <c r="L41" i="1"/>
  <c r="L43" i="1" s="1"/>
  <c r="L46" i="1" s="1"/>
  <c r="C26" i="8" s="1"/>
  <c r="BP38" i="1"/>
  <c r="BI38" i="1"/>
  <c r="BB38" i="1"/>
  <c r="AU38" i="1"/>
  <c r="AN38" i="1"/>
  <c r="AG38" i="1"/>
  <c r="Z38" i="1"/>
  <c r="S38" i="1"/>
  <c r="L38" i="1"/>
  <c r="D41" i="1"/>
  <c r="D43" i="1" s="1"/>
  <c r="AI9" i="1"/>
  <c r="BD19" i="1"/>
  <c r="BD8" i="1"/>
  <c r="U27" i="1" l="1"/>
  <c r="U9" i="1"/>
  <c r="BR28" i="1"/>
  <c r="BR27" i="1"/>
  <c r="BR19" i="1"/>
  <c r="BR18" i="1"/>
  <c r="U28" i="1"/>
  <c r="F29" i="1"/>
  <c r="F19" i="1"/>
  <c r="F4" i="1"/>
  <c r="AB28" i="1"/>
  <c r="AB27" i="1"/>
  <c r="AB18" i="1"/>
  <c r="AB24" i="1"/>
  <c r="AB4" i="1"/>
  <c r="AP29" i="1"/>
  <c r="AP28" i="1"/>
  <c r="AP27" i="1"/>
  <c r="AP30" i="1"/>
  <c r="AP8" i="1"/>
  <c r="N17" i="1" l="1"/>
  <c r="BK28" i="1"/>
  <c r="BK19" i="1"/>
  <c r="BK18" i="1"/>
  <c r="BK17" i="1"/>
  <c r="BK21" i="1"/>
  <c r="BK9" i="1"/>
  <c r="BK8" i="1"/>
  <c r="AP12" i="1"/>
  <c r="AP11" i="1"/>
  <c r="AP10" i="1"/>
  <c r="AP9" i="1"/>
  <c r="N19" i="1" l="1"/>
  <c r="N18" i="1"/>
  <c r="BK22" i="1"/>
  <c r="AI20" i="1"/>
  <c r="AW30" i="1"/>
  <c r="AW29" i="1"/>
  <c r="AW28" i="1"/>
  <c r="AW27" i="1"/>
  <c r="AP21" i="1"/>
  <c r="AP20" i="1"/>
  <c r="AP17" i="1"/>
  <c r="AP13" i="1"/>
  <c r="BR29" i="1" l="1"/>
  <c r="BD4" i="1"/>
  <c r="AB29" i="1" l="1"/>
  <c r="AI8" i="1"/>
  <c r="AI13" i="1"/>
  <c r="AI29" i="1"/>
  <c r="AI30" i="1"/>
  <c r="AI21" i="1"/>
  <c r="AW9" i="1"/>
  <c r="BR4" i="1"/>
  <c r="BK4" i="1"/>
  <c r="BR5" i="1"/>
  <c r="BK31" i="1"/>
  <c r="AB17" i="1" l="1"/>
  <c r="BK20" i="1"/>
  <c r="U13" i="1" l="1"/>
  <c r="U12" i="1"/>
  <c r="U11" i="1"/>
  <c r="U10" i="1"/>
  <c r="U14" i="1"/>
  <c r="BD22" i="1" l="1"/>
  <c r="BD21" i="1"/>
  <c r="BD20" i="1"/>
  <c r="AI28" i="1"/>
  <c r="N9" i="1"/>
  <c r="F12" i="1" l="1"/>
  <c r="F11" i="1"/>
  <c r="F10" i="1"/>
  <c r="F9" i="1"/>
  <c r="BR23" i="1" l="1"/>
  <c r="BR22" i="1"/>
  <c r="AW22" i="1"/>
  <c r="AW21" i="1"/>
  <c r="AW20" i="1"/>
  <c r="AB31" i="1"/>
  <c r="AB30" i="1"/>
  <c r="AI15" i="1"/>
  <c r="BD11" i="1"/>
  <c r="BD23" i="1"/>
  <c r="BK13" i="1"/>
  <c r="BK14" i="1"/>
  <c r="BK12" i="1"/>
  <c r="BD25" i="1"/>
  <c r="AP24" i="1"/>
  <c r="AP23" i="1"/>
  <c r="AI5" i="1"/>
  <c r="AI4" i="1"/>
  <c r="AI14" i="1"/>
  <c r="BK27" i="1" l="1"/>
  <c r="AW18" i="1" l="1"/>
  <c r="AW17" i="1"/>
  <c r="AW4" i="1"/>
  <c r="BD18" i="1"/>
  <c r="BR20" i="1"/>
  <c r="F18" i="1"/>
  <c r="F17" i="1"/>
  <c r="F8" i="1"/>
  <c r="BD6" i="1"/>
  <c r="BR21" i="1" l="1"/>
  <c r="AI12" i="1" l="1"/>
  <c r="BD10" i="1"/>
  <c r="BD9" i="1"/>
  <c r="AI18" i="1" l="1"/>
  <c r="AI17" i="1"/>
  <c r="BK11" i="1" l="1"/>
  <c r="BK10" i="1"/>
  <c r="BD5" i="1" l="1"/>
  <c r="AB6" i="1"/>
  <c r="AI25" i="1"/>
  <c r="BD31" i="1"/>
  <c r="AP14" i="1"/>
  <c r="U8" i="1"/>
  <c r="AP15" i="1"/>
  <c r="AP31" i="1"/>
  <c r="F31" i="1" l="1"/>
  <c r="F30" i="1"/>
  <c r="AB5" i="1"/>
  <c r="AP4" i="1"/>
  <c r="BK32" i="1"/>
  <c r="BK6" i="1"/>
  <c r="BK5" i="1"/>
  <c r="AW31" i="1"/>
  <c r="AW19" i="1"/>
  <c r="AW11" i="1"/>
  <c r="AW10" i="1"/>
  <c r="N5" i="1"/>
  <c r="U5" i="1"/>
  <c r="AI31" i="1" l="1"/>
  <c r="F5" i="1" l="1"/>
  <c r="D38" i="1" l="1"/>
  <c r="AI6" i="1" l="1"/>
  <c r="AI32" i="1"/>
  <c r="BD28" i="1"/>
  <c r="U4" i="1"/>
  <c r="N8" i="1"/>
  <c r="N4" i="1"/>
  <c r="B13" i="8"/>
  <c r="B11" i="8"/>
  <c r="B7" i="8"/>
  <c r="B10" i="8"/>
  <c r="B8" i="8"/>
  <c r="B4" i="8"/>
  <c r="B6" i="8"/>
  <c r="B9" i="8"/>
  <c r="B12" i="8"/>
  <c r="B5" i="8"/>
  <c r="AI27" i="1"/>
  <c r="F28" i="1"/>
  <c r="BR24" i="1"/>
  <c r="AW25" i="1"/>
  <c r="AP5" i="1"/>
  <c r="AW8" i="1"/>
  <c r="BR32" i="1"/>
  <c r="BR25" i="1"/>
  <c r="F6" i="1"/>
  <c r="BD17" i="1"/>
  <c r="AB25" i="1"/>
  <c r="AP25" i="1"/>
  <c r="BK15" i="1"/>
  <c r="AP32" i="1"/>
  <c r="F32" i="1"/>
  <c r="BD27" i="1"/>
  <c r="AW32" i="1"/>
  <c r="BR6" i="1"/>
  <c r="AW6" i="1"/>
  <c r="AW5" i="1"/>
  <c r="U6" i="1"/>
  <c r="N6" i="1"/>
  <c r="BD15" i="1"/>
  <c r="U15" i="1"/>
  <c r="F27" i="1"/>
  <c r="AG34" i="1" l="1"/>
  <c r="AG36" i="1" s="1"/>
  <c r="C8" i="8" s="1"/>
  <c r="AN34" i="1"/>
  <c r="AN36" i="1" s="1"/>
  <c r="C4" i="8" s="1"/>
  <c r="Z34" i="1"/>
  <c r="Z36" i="1" s="1"/>
  <c r="C13" i="8" s="1"/>
  <c r="S34" i="1" l="1"/>
  <c r="S36" i="1" s="1"/>
  <c r="C7" i="8" s="1"/>
  <c r="L34" i="1"/>
  <c r="L36" i="1" s="1"/>
  <c r="C10" i="8" s="1"/>
  <c r="AU34" i="1"/>
  <c r="AU36" i="1" s="1"/>
  <c r="C9" i="8" s="1"/>
  <c r="BI34" i="1"/>
  <c r="BI36" i="1" s="1"/>
  <c r="C11" i="8" s="1"/>
  <c r="BB34" i="1"/>
  <c r="BB36" i="1" s="1"/>
  <c r="C5" i="8" s="1"/>
  <c r="D46" i="1" l="1"/>
  <c r="BP34" i="1"/>
  <c r="BP36" i="1" s="1"/>
  <c r="C6" i="8" s="1"/>
  <c r="D34" i="1" l="1"/>
  <c r="D36" i="1" s="1"/>
  <c r="C12" i="8" s="1"/>
  <c r="C22" i="8"/>
</calcChain>
</file>

<file path=xl/sharedStrings.xml><?xml version="1.0" encoding="utf-8"?>
<sst xmlns="http://schemas.openxmlformats.org/spreadsheetml/2006/main" count="3102" uniqueCount="916">
  <si>
    <t>A.C.SPEZIA</t>
  </si>
  <si>
    <t>IRISH</t>
  </si>
  <si>
    <t>MIDDLESBROOF</t>
  </si>
  <si>
    <t>BATIGOL</t>
  </si>
  <si>
    <t>F.C.TIZIO</t>
  </si>
  <si>
    <t>POISONS</t>
  </si>
  <si>
    <t>SBROOF OTF</t>
  </si>
  <si>
    <t>DTF</t>
  </si>
  <si>
    <t>IL PALAZZO</t>
  </si>
  <si>
    <t>PORTIERI</t>
  </si>
  <si>
    <t>DIFENSORI</t>
  </si>
  <si>
    <t>CENTROCAMPISTI</t>
  </si>
  <si>
    <t>ATTACCANTI</t>
  </si>
  <si>
    <t>Ruolo</t>
  </si>
  <si>
    <t>Nome</t>
  </si>
  <si>
    <t>Quotazione</t>
  </si>
  <si>
    <t>Squadra</t>
  </si>
  <si>
    <t>FLORENZI Alessandro</t>
  </si>
  <si>
    <t>DE SCIGLIO Mattia</t>
  </si>
  <si>
    <t>PERIN Mattia</t>
  </si>
  <si>
    <t>DE SILVESTRI Lorenzo</t>
  </si>
  <si>
    <t>ZAPATA Duvan</t>
  </si>
  <si>
    <t>PADELLI Daniele</t>
  </si>
  <si>
    <t>KP</t>
  </si>
  <si>
    <t>KC</t>
  </si>
  <si>
    <t>SPORTIELLO Marco</t>
  </si>
  <si>
    <t>P</t>
  </si>
  <si>
    <t>SKORUPSKI Lukasz</t>
  </si>
  <si>
    <t>D</t>
  </si>
  <si>
    <t>ACERBI Francesco</t>
  </si>
  <si>
    <t>DE VRIJ Stefan</t>
  </si>
  <si>
    <t>HYSAJ Elseid</t>
  </si>
  <si>
    <t>IZZO Armando</t>
  </si>
  <si>
    <t>ROMAGNOLI Alessio</t>
  </si>
  <si>
    <t>RUGANI Daniele</t>
  </si>
  <si>
    <t>C</t>
  </si>
  <si>
    <t>CATALDI Danilo</t>
  </si>
  <si>
    <t>A</t>
  </si>
  <si>
    <t>BELOTTI Andrea</t>
  </si>
  <si>
    <t>DYBALA Paulo</t>
  </si>
  <si>
    <t>LAZOVIC Darko</t>
  </si>
  <si>
    <t>PELLEGRINI Lorenzo</t>
  </si>
  <si>
    <t>POLITANO Matteo</t>
  </si>
  <si>
    <t>CALABRIA Davide</t>
  </si>
  <si>
    <t>SZCZESNY Wojciech</t>
  </si>
  <si>
    <t>TOLOI Rafael</t>
  </si>
  <si>
    <t>CRISTANTE Bryan</t>
  </si>
  <si>
    <t>QG = Quotazioni Gazzetta</t>
  </si>
  <si>
    <t>QG</t>
  </si>
  <si>
    <t>Formula per nome squadra</t>
  </si>
  <si>
    <t>Formule per quotazioni - QG</t>
  </si>
  <si>
    <t>Formula per conferme - KC</t>
  </si>
  <si>
    <t>BIRAGHI Cristiano</t>
  </si>
  <si>
    <t>CECCHERINI Federico</t>
  </si>
  <si>
    <t>GAGLIARDINI Roberto</t>
  </si>
  <si>
    <t>LINETTY Karol</t>
  </si>
  <si>
    <t>LOCATELLI Manuel</t>
  </si>
  <si>
    <t>MANDRAGORA Rolando</t>
  </si>
  <si>
    <t>SENSI Stefano</t>
  </si>
  <si>
    <t>SPINAZZOLA Leonardo</t>
  </si>
  <si>
    <t>VERDI Simone</t>
  </si>
  <si>
    <t>CAPRARI Gianluca</t>
  </si>
  <si>
    <t>CHIESA Federico</t>
  </si>
  <si>
    <t>PETAGNA Andrea</t>
  </si>
  <si>
    <t>PINAMONTI Andrea</t>
  </si>
  <si>
    <t>LEGENDA</t>
  </si>
  <si>
    <t>SIMEONE Giovanni</t>
  </si>
  <si>
    <t>ZIELINSKI Piotr</t>
  </si>
  <si>
    <t>GOLLINI Pierluigi</t>
  </si>
  <si>
    <t>BASTONI Alessandro</t>
  </si>
  <si>
    <t xml:space="preserve">           </t>
  </si>
  <si>
    <t>HATEBOER Hans</t>
  </si>
  <si>
    <t>CRAGNO Alessio</t>
  </si>
  <si>
    <t>MERET Alex</t>
  </si>
  <si>
    <t>PINSOGLIO Carlo</t>
  </si>
  <si>
    <t>ROSSI Francesco</t>
  </si>
  <si>
    <t>BONIFAZI Kevin</t>
  </si>
  <si>
    <t>DJIMSITI Berat</t>
  </si>
  <si>
    <t>MANCINI Gianluca</t>
  </si>
  <si>
    <t>MARUSIC Adam</t>
  </si>
  <si>
    <t>MILENKOVIC Nikola</t>
  </si>
  <si>
    <t>BARAK Antonin</t>
  </si>
  <si>
    <t>CALHANOGLU Hakan</t>
  </si>
  <si>
    <t>DE ROON Marten</t>
  </si>
  <si>
    <t>LAZZARI Manuel</t>
  </si>
  <si>
    <t>LASAGNA Kevin</t>
  </si>
  <si>
    <t>ORSOLINI Riccardo</t>
  </si>
  <si>
    <t>KC = Crediti x conferma e asta</t>
  </si>
  <si>
    <t>DUNCAN Alfred</t>
  </si>
  <si>
    <t>LYKOGIANNIS Charalampos</t>
  </si>
  <si>
    <t>ATALANTA</t>
  </si>
  <si>
    <t>INTER</t>
  </si>
  <si>
    <t>NAPOLI</t>
  </si>
  <si>
    <t>BOLOGNA</t>
  </si>
  <si>
    <t>MILAN</t>
  </si>
  <si>
    <t>FIORENTINA</t>
  </si>
  <si>
    <t>ROMA</t>
  </si>
  <si>
    <t>UDINESE</t>
  </si>
  <si>
    <t>LAZIO</t>
  </si>
  <si>
    <t>TORINO</t>
  </si>
  <si>
    <t>JUVENTUS</t>
  </si>
  <si>
    <t>RADU Ionut</t>
  </si>
  <si>
    <t>AUDERO Emil</t>
  </si>
  <si>
    <t>MUSSO Juan</t>
  </si>
  <si>
    <t>TERRACCIANO Pietro</t>
  </si>
  <si>
    <t>DI LORENZO Giovanni</t>
  </si>
  <si>
    <t>DIMARCO Federico</t>
  </si>
  <si>
    <t>LUPERTO Sebastiano</t>
  </si>
  <si>
    <t>MARIO RUI Silva Duarte</t>
  </si>
  <si>
    <t>PELLEGRINI Luca</t>
  </si>
  <si>
    <t>BENNACER Ismael</t>
  </si>
  <si>
    <t>PESSINA Matteo</t>
  </si>
  <si>
    <t>CAPUTO Francesco</t>
  </si>
  <si>
    <t>MARTINEZ Lautaro</t>
  </si>
  <si>
    <t>SOTTIL Riccardo</t>
  </si>
  <si>
    <t>VLAHOVIC Dusan</t>
  </si>
  <si>
    <t>MAGNANI Giangiacomo</t>
  </si>
  <si>
    <t>PASALIC Mario</t>
  </si>
  <si>
    <t>VENUTI Lorenzo</t>
  </si>
  <si>
    <t>GABBIA Matteo</t>
  </si>
  <si>
    <t>SILVESTRI Marco</t>
  </si>
  <si>
    <t>VERONA</t>
  </si>
  <si>
    <t>BERARDI Alessandro</t>
  </si>
  <si>
    <t>FARAONI Davide</t>
  </si>
  <si>
    <t>RRAHMANI Amir</t>
  </si>
  <si>
    <t>DAWIDOWICZ Pawel</t>
  </si>
  <si>
    <t>AUGELLO Tommaso</t>
  </si>
  <si>
    <t>BUONGIORNO Alessandro</t>
  </si>
  <si>
    <t>KUMBULLA Marash</t>
  </si>
  <si>
    <t>ZACCAGNI Mattia</t>
  </si>
  <si>
    <t>CASTROVILLI Gaetano</t>
  </si>
  <si>
    <t>AGOUME Lucien</t>
  </si>
  <si>
    <t>PICCOLI Roberto</t>
  </si>
  <si>
    <t>RASPADORI Giacomo</t>
  </si>
  <si>
    <t>DANILO -</t>
  </si>
  <si>
    <t>LUKAKU Romelu</t>
  </si>
  <si>
    <t>LEAO Rafael</t>
  </si>
  <si>
    <t>AMRABAT Sofyan</t>
  </si>
  <si>
    <t>SMALLING Chris</t>
  </si>
  <si>
    <t>DARMIAN Matteo</t>
  </si>
  <si>
    <t>KYRIAKOPOULOS Georgios</t>
  </si>
  <si>
    <t>MKHITARYAN Henrikh</t>
  </si>
  <si>
    <t>PEDRO -</t>
  </si>
  <si>
    <t>Amm</t>
  </si>
  <si>
    <t>Esp</t>
  </si>
  <si>
    <t>Presenze</t>
  </si>
  <si>
    <t>Golf</t>
  </si>
  <si>
    <t>Gols</t>
  </si>
  <si>
    <t>RigPar</t>
  </si>
  <si>
    <t>RigSba</t>
  </si>
  <si>
    <t>Ass.</t>
  </si>
  <si>
    <t>Auto</t>
  </si>
  <si>
    <t>KARSDORP Rick</t>
  </si>
  <si>
    <t>L/O</t>
  </si>
  <si>
    <t>LOBOTKA Stanislav</t>
  </si>
  <si>
    <t>SAELEMAEKERS Alexis</t>
  </si>
  <si>
    <t>TAMEZE Adrien</t>
  </si>
  <si>
    <t>MONTIPO' Lorenzo</t>
  </si>
  <si>
    <t>CARBONI Andrea</t>
  </si>
  <si>
    <t>ERLIC Martin</t>
  </si>
  <si>
    <t>HERNANDEZ Theo</t>
  </si>
  <si>
    <t>KALULU Pierre</t>
  </si>
  <si>
    <t>VOJVODA Mergim</t>
  </si>
  <si>
    <t>AKPA AKPRO Jean-Daniel</t>
  </si>
  <si>
    <t>ARTHUR -</t>
  </si>
  <si>
    <t>FRATTESI Davide</t>
  </si>
  <si>
    <t>POBEGA Tommaso</t>
  </si>
  <si>
    <t>ROVELLA Nicolo</t>
  </si>
  <si>
    <t>OSIMHEN Victor</t>
  </si>
  <si>
    <t>GYASI Emmanuel</t>
  </si>
  <si>
    <t>MESSIAS Junior</t>
  </si>
  <si>
    <t>MALDINI Daniel</t>
  </si>
  <si>
    <t>MIRANCHUK Aleksey</t>
  </si>
  <si>
    <t>MCKENNIE Weston</t>
  </si>
  <si>
    <t>MARIN Razvan</t>
  </si>
  <si>
    <t>GAETANO Gianluca</t>
  </si>
  <si>
    <t>ILIC Ivan</t>
  </si>
  <si>
    <t>COLOMBO Lorenzo</t>
  </si>
  <si>
    <t>ISMAJLI Ardian</t>
  </si>
  <si>
    <t>BOER Pietro</t>
  </si>
  <si>
    <t>MILINKOVIC Vanja</t>
  </si>
  <si>
    <t>PROVEDEL Ivan</t>
  </si>
  <si>
    <t>ZAPPACOSTA Davide</t>
  </si>
  <si>
    <t>MARTINEZ QUARTA Lucas</t>
  </si>
  <si>
    <t>DEULOFEU Gerard</t>
  </si>
  <si>
    <t>SHOMURODOV Eldor</t>
  </si>
  <si>
    <t>KM = Crediti pagati mercato estivo</t>
  </si>
  <si>
    <t>NZOLA M'Bala</t>
  </si>
  <si>
    <t>TOMORI Fikayo</t>
  </si>
  <si>
    <t>RUGGERI Matteo</t>
  </si>
  <si>
    <t>KOVALENKO Viktor</t>
  </si>
  <si>
    <t>EL SHAARAWY Stephan</t>
  </si>
  <si>
    <t>SANABRIA Antonio</t>
  </si>
  <si>
    <t>MAIGNAN Mike</t>
  </si>
  <si>
    <t>EMPOLI</t>
  </si>
  <si>
    <t>FALCONE Wladimiro</t>
  </si>
  <si>
    <t>PARISI Fabiano</t>
  </si>
  <si>
    <t>STOJANOVIC Petar</t>
  </si>
  <si>
    <t>ZORTEA Nadir</t>
  </si>
  <si>
    <t>MAZZOCCHI Pasquale</t>
  </si>
  <si>
    <t>EBUEHI Tyronne</t>
  </si>
  <si>
    <t>VITI Mattia</t>
  </si>
  <si>
    <t>LAZARO Valentino</t>
  </si>
  <si>
    <t>MALEH Youssef</t>
  </si>
  <si>
    <t>RICCI Samuele</t>
  </si>
  <si>
    <t>HAAS Nicolas</t>
  </si>
  <si>
    <t>FAGIOLI Nicolo</t>
  </si>
  <si>
    <t>ZALEWSKI Nicola</t>
  </si>
  <si>
    <t>DJURIC Milan</t>
  </si>
  <si>
    <t>VAN HOOIJDONK Sydney</t>
  </si>
  <si>
    <t>DUMFRIES Denzel</t>
  </si>
  <si>
    <t>VASQUEZ Johan</t>
  </si>
  <si>
    <t>SAMARDZIC Lazar</t>
  </si>
  <si>
    <t>COULIBALY Lassana</t>
  </si>
  <si>
    <t>HENDERSON Liam</t>
  </si>
  <si>
    <t>ARNAUTOVIC Marko</t>
  </si>
  <si>
    <t>CANCELLIERI Matteo</t>
  </si>
  <si>
    <t>GEMELLO Luca</t>
  </si>
  <si>
    <t>JESUS Juan</t>
  </si>
  <si>
    <t>CAMBIASO Andrea</t>
  </si>
  <si>
    <t>ASLLANI Kristjan</t>
  </si>
  <si>
    <t>ABRAHAM Tammy</t>
  </si>
  <si>
    <t>KEAN Moise</t>
  </si>
  <si>
    <t>SUCCESS Isaac</t>
  </si>
  <si>
    <t>PELLEGRI Pietro</t>
  </si>
  <si>
    <t>PEREZ Nehuen</t>
  </si>
  <si>
    <t>HOLM Emil</t>
  </si>
  <si>
    <t>ZANOLI Alessandro</t>
  </si>
  <si>
    <t>BELLANOVA Raoul</t>
  </si>
  <si>
    <t>SOPPY Brandon</t>
  </si>
  <si>
    <t>BASIC Toma</t>
  </si>
  <si>
    <t>HARROUI Abdou</t>
  </si>
  <si>
    <t>KOOPMEINERS Teun</t>
  </si>
  <si>
    <t>CACACE Liberato</t>
  </si>
  <si>
    <t>SCALVINI Giorgio</t>
  </si>
  <si>
    <t>BOHINEN Emil</t>
  </si>
  <si>
    <t>AEBISCHER Michel</t>
  </si>
  <si>
    <t>EDERSON -</t>
  </si>
  <si>
    <t>PRASZELIK Mateusz</t>
  </si>
  <si>
    <t>SECK Demba</t>
  </si>
  <si>
    <t>BALDANZI Tommaso</t>
  </si>
  <si>
    <t>BOVE Edoardo</t>
  </si>
  <si>
    <t>TERRACCIANO Filippo</t>
  </si>
  <si>
    <t>SABIRI Abdelhamid</t>
  </si>
  <si>
    <t>MONZA</t>
  </si>
  <si>
    <t>BAGNOLINI Nicola</t>
  </si>
  <si>
    <t>LECCE</t>
  </si>
  <si>
    <t>BRANCOLINI Federico</t>
  </si>
  <si>
    <t>CHIORRA Niccolo</t>
  </si>
  <si>
    <t>DI GREGORIO Michele</t>
  </si>
  <si>
    <t>PERISAN Samuele</t>
  </si>
  <si>
    <t>RAVAGLIA Federico</t>
  </si>
  <si>
    <t>SOMMARIVA Daniele</t>
  </si>
  <si>
    <t>SVILAR Mile</t>
  </si>
  <si>
    <t>BREMER Gleison</t>
  </si>
  <si>
    <t>CELIK Zeki</t>
  </si>
  <si>
    <t>CARLOS AUGUSTO -</t>
  </si>
  <si>
    <t>PEREIRA Pedro</t>
  </si>
  <si>
    <t>GATTI Federico</t>
  </si>
  <si>
    <t>EBOSELE Festy</t>
  </si>
  <si>
    <t>GENDREY Valentin</t>
  </si>
  <si>
    <t>GALLO Antonino</t>
  </si>
  <si>
    <t>BETTELLA Davide</t>
  </si>
  <si>
    <t>COPPOLA Diego</t>
  </si>
  <si>
    <t>DE WINTER Koni</t>
  </si>
  <si>
    <t>STREFEZZA Gabriel</t>
  </si>
  <si>
    <t>RADONJIC Nemanja</t>
  </si>
  <si>
    <t>VALOTI Mattia</t>
  </si>
  <si>
    <t>ADLI Yacine</t>
  </si>
  <si>
    <t>D'ALESSANDRO Marco</t>
  </si>
  <si>
    <t>ZERBIN Alessio</t>
  </si>
  <si>
    <t>CIURRIA Patrick</t>
  </si>
  <si>
    <t>LOVRIC Sandi</t>
  </si>
  <si>
    <t>MAZZITELLI Luca</t>
  </si>
  <si>
    <t>MIRETTI Fabio</t>
  </si>
  <si>
    <t>CAMBIAGHI Nicolo</t>
  </si>
  <si>
    <t>COLPANI Andrea</t>
  </si>
  <si>
    <t>LISTKOWSKI Marcin</t>
  </si>
  <si>
    <t>VIGNATO Samuele</t>
  </si>
  <si>
    <t>SOULE Matias</t>
  </si>
  <si>
    <t>JOVIC Luka</t>
  </si>
  <si>
    <t>GONZALEZ Nicolas</t>
  </si>
  <si>
    <t>KVARATSKHELIA Khvicha</t>
  </si>
  <si>
    <t>CORREA Joaquin</t>
  </si>
  <si>
    <t>MARIC Mirko</t>
  </si>
  <si>
    <t>RODRIGUEZ Pablo</t>
  </si>
  <si>
    <t>DIAW Davide</t>
  </si>
  <si>
    <t>OSTIGARD Leo</t>
  </si>
  <si>
    <t>BIRINDELLI Samuele</t>
  </si>
  <si>
    <t>BIJOL Jaka</t>
  </si>
  <si>
    <t>MASINA Adam</t>
  </si>
  <si>
    <t>BASCHIROTTO Federico</t>
  </si>
  <si>
    <t>GILA Mario</t>
  </si>
  <si>
    <t>FERGUSON Lewis</t>
  </si>
  <si>
    <t>CARNESECCHI Marco</t>
  </si>
  <si>
    <t>PERILLI Simone</t>
  </si>
  <si>
    <t>MARI Pablo</t>
  </si>
  <si>
    <t>CALDIROLA Luca</t>
  </si>
  <si>
    <t>EBOSSE Enzo</t>
  </si>
  <si>
    <t>DE KETELAERE Charles</t>
  </si>
  <si>
    <t>KOSTIC Filip</t>
  </si>
  <si>
    <t>VECINO Matias</t>
  </si>
  <si>
    <t>KASTANOS Grigoris</t>
  </si>
  <si>
    <t>SAMEK Daniel</t>
  </si>
  <si>
    <t>ILKHAN Emirhan</t>
  </si>
  <si>
    <t>BONDO Warren</t>
  </si>
  <si>
    <t>ADOPO Ndary</t>
  </si>
  <si>
    <t>DEGLI INNOCENTI Duccio</t>
  </si>
  <si>
    <t>FAZZINI Jacopo</t>
  </si>
  <si>
    <t>GONZALEZ Joan</t>
  </si>
  <si>
    <t>LOOKMAN Ademola</t>
  </si>
  <si>
    <t>BANDA Lameck</t>
  </si>
  <si>
    <t>BARELLA Nicolò</t>
  </si>
  <si>
    <t>SCHUURS Perr</t>
  </si>
  <si>
    <t>CABAL Juan</t>
  </si>
  <si>
    <t>GRASSI Alberto</t>
  </si>
  <si>
    <t>DIA Boulaye</t>
  </si>
  <si>
    <t>EHIZIBUE Kingsley</t>
  </si>
  <si>
    <t>HIEN Isak</t>
  </si>
  <si>
    <t>PONGRACIC Marin</t>
  </si>
  <si>
    <t>POSCH Stefan</t>
  </si>
  <si>
    <t>THIAW Malick</t>
  </si>
  <si>
    <t>WALUKIEWICZ Sebastian</t>
  </si>
  <si>
    <t>HRUSTIC Ajdin</t>
  </si>
  <si>
    <t>MORO Nikola</t>
  </si>
  <si>
    <t>KARAMOH Yann</t>
  </si>
  <si>
    <t>ATHLETIC 23</t>
  </si>
  <si>
    <t>ANGUISSA André Zambo</t>
  </si>
  <si>
    <t>FARES Mohamed</t>
  </si>
  <si>
    <t>RANIERI Luca</t>
  </si>
  <si>
    <t>NICOLUSSI CAVIGLIA Hans</t>
  </si>
  <si>
    <t>PYYHTIA Niklas</t>
  </si>
  <si>
    <t>SOLBAKKEN Ola</t>
  </si>
  <si>
    <t>NGONGE Cyril</t>
  </si>
  <si>
    <t>BRAAF Jayden</t>
  </si>
  <si>
    <t>DUDA Ondrej</t>
  </si>
  <si>
    <t>THAUVIN Florian</t>
  </si>
  <si>
    <t>BREKALO Josip</t>
  </si>
  <si>
    <t>VIVALDO Semedo</t>
  </si>
  <si>
    <t>MARTINEZ Josep</t>
  </si>
  <si>
    <t>GENOA</t>
  </si>
  <si>
    <t>RADUNOVIC Boris</t>
  </si>
  <si>
    <t>CAGLIARI</t>
  </si>
  <si>
    <t>DI GENNARO Raffaele</t>
  </si>
  <si>
    <t>FURLANETTO Alessio</t>
  </si>
  <si>
    <t>LEALI Nicola</t>
  </si>
  <si>
    <t>SCUFFET Simone</t>
  </si>
  <si>
    <t>STANKOVIC Filip</t>
  </si>
  <si>
    <t>DODO -</t>
  </si>
  <si>
    <t>NDICKA Evan</t>
  </si>
  <si>
    <t>BAKKER Mitchel</t>
  </si>
  <si>
    <t>KOLASINAC Sead</t>
  </si>
  <si>
    <t>LUCUMI Jhon</t>
  </si>
  <si>
    <t>MARTIN Aaron</t>
  </si>
  <si>
    <t>SABELLI Stefano</t>
  </si>
  <si>
    <t>BANI Mattia</t>
  </si>
  <si>
    <t>BEUKEMA Sam</t>
  </si>
  <si>
    <t>ZAPPA Gabriele</t>
  </si>
  <si>
    <t>DOSSENA Alberto</t>
  </si>
  <si>
    <t>HEFTI Silvan</t>
  </si>
  <si>
    <t>VOGLIACCO Alessandro</t>
  </si>
  <si>
    <t>ALTARE Giorgio</t>
  </si>
  <si>
    <t>AZZI Paulo</t>
  </si>
  <si>
    <t>KAMARA Hassane</t>
  </si>
  <si>
    <t>ZEMURA Jordan</t>
  </si>
  <si>
    <t>BISSECK Yann Aurel</t>
  </si>
  <si>
    <t>PAJAC Marko</t>
  </si>
  <si>
    <t>GOLDANIGA Edoardo</t>
  </si>
  <si>
    <t>OBERT Adam</t>
  </si>
  <si>
    <t>DI PARDO Alessandro</t>
  </si>
  <si>
    <t>SMAJLOVIC Zinedin</t>
  </si>
  <si>
    <t>ABANKWAH James</t>
  </si>
  <si>
    <t>BARTESAGHI Davide</t>
  </si>
  <si>
    <t>MATTURRO Alan</t>
  </si>
  <si>
    <t>LOFTUS-CHEEK Ruben</t>
  </si>
  <si>
    <t>REIJNDERS Tijjani</t>
  </si>
  <si>
    <t>FRENDRUP Morten</t>
  </si>
  <si>
    <t>DEIOLA Alessandro</t>
  </si>
  <si>
    <t>WEAH Timothy</t>
  </si>
  <si>
    <t>JAGIELLO Filip</t>
  </si>
  <si>
    <t>BADELJ Milan</t>
  </si>
  <si>
    <t>MAKOUMBOU Antoine</t>
  </si>
  <si>
    <t>JANKTO Jakub</t>
  </si>
  <si>
    <t>FABBIAN Giovanni</t>
  </si>
  <si>
    <t>ORISTANIO Gaetano Pio</t>
  </si>
  <si>
    <t>RAFIA Hamza</t>
  </si>
  <si>
    <t>VIOLA Nicolas</t>
  </si>
  <si>
    <t>ZARRAGA Oier</t>
  </si>
  <si>
    <t>KOURFALIDIS Christos</t>
  </si>
  <si>
    <t>EL AZZOUZI Oussama</t>
  </si>
  <si>
    <t>GINEITIS Gvidas</t>
  </si>
  <si>
    <t>KONE Ben Lhassine</t>
  </si>
  <si>
    <t>LELLA Nunzio</t>
  </si>
  <si>
    <t>FOLORUNSHO Michael</t>
  </si>
  <si>
    <t>BERISHA Medon</t>
  </si>
  <si>
    <t>DEL PUPO Isaias</t>
  </si>
  <si>
    <t>THURAM Marcus</t>
  </si>
  <si>
    <t>LAPADULA Gianluca</t>
  </si>
  <si>
    <t>PULISIC Christian</t>
  </si>
  <si>
    <t>MILIK Arek</t>
  </si>
  <si>
    <t>CASTELLANOS Valentin</t>
  </si>
  <si>
    <t>IKONE Jonathan</t>
  </si>
  <si>
    <t>GUDMUNDSSON Albert</t>
  </si>
  <si>
    <t>KOUAME Christian</t>
  </si>
  <si>
    <t>EKUBAN Caleb</t>
  </si>
  <si>
    <t>LUCCA Lorenzo</t>
  </si>
  <si>
    <t>PUSCAS George</t>
  </si>
  <si>
    <t>PAVOLETTI Leonardo</t>
  </si>
  <si>
    <t>ESPOSITO Sebastiano</t>
  </si>
  <si>
    <t>FAVILLI Andrea</t>
  </si>
  <si>
    <t>YEBOAH Kelvin</t>
  </si>
  <si>
    <t>SALCEDO Eddie</t>
  </si>
  <si>
    <t>ALMQVIST Pontus</t>
  </si>
  <si>
    <t>TRAORE Chaka</t>
  </si>
  <si>
    <t>VLASIC Nikola</t>
  </si>
  <si>
    <t>SOMMER Yann</t>
  </si>
  <si>
    <t>CAPRILE Elia</t>
  </si>
  <si>
    <t>CHRISTENSEN Oliver</t>
  </si>
  <si>
    <t>GORI Stefano</t>
  </si>
  <si>
    <t>POPA Mihai</t>
  </si>
  <si>
    <t>SORRENTINO Alessandro</t>
  </si>
  <si>
    <t>MINA Yerry</t>
  </si>
  <si>
    <t>KABASELE Christian</t>
  </si>
  <si>
    <t>PEZZELLA Giuseppe</t>
  </si>
  <si>
    <t>D'AMBROSIO Danilo</t>
  </si>
  <si>
    <t>GONZALEZ Facundo</t>
  </si>
  <si>
    <t>CORAZZA Tommaso</t>
  </si>
  <si>
    <t>DORGU Patrick</t>
  </si>
  <si>
    <t>CHUKWUEZE Samuel</t>
  </si>
  <si>
    <t>PAREDES Leandro</t>
  </si>
  <si>
    <t>MUSAH Yunus</t>
  </si>
  <si>
    <t>ARAMU Mattia</t>
  </si>
  <si>
    <t>RAMADANI Ylber</t>
  </si>
  <si>
    <t>KABA Mohamed</t>
  </si>
  <si>
    <t>THORSBY Morten</t>
  </si>
  <si>
    <t>CAJUSTE Jens</t>
  </si>
  <si>
    <t>INFANTINO Gino</t>
  </si>
  <si>
    <t>PRATI Matteo</t>
  </si>
  <si>
    <t>CORFITZEN Jeppe</t>
  </si>
  <si>
    <t>PAGANO Riccardo</t>
  </si>
  <si>
    <t>SCAMACCA Gianluca</t>
  </si>
  <si>
    <t>RETEGUI Mateo</t>
  </si>
  <si>
    <t>BELTRAN Lucas</t>
  </si>
  <si>
    <t>OKAFOR Noah</t>
  </si>
  <si>
    <t>TOURE El Bilal</t>
  </si>
  <si>
    <t>ISAKSEN Gustav</t>
  </si>
  <si>
    <t>NDOYE Dan</t>
  </si>
  <si>
    <t>SHPENDI Stiven</t>
  </si>
  <si>
    <t>KALLON Yayah</t>
  </si>
  <si>
    <t>EKONG Emmanuel</t>
  </si>
  <si>
    <t>GONZALEZ Diego</t>
  </si>
  <si>
    <t>SANCHEZ Alexis</t>
  </si>
  <si>
    <t>CHEDDIRA Walid</t>
  </si>
  <si>
    <t>KARLSSON Jesper</t>
  </si>
  <si>
    <t>KRSTOVIC Nikola</t>
  </si>
  <si>
    <t>MUTANDWA Kingstone</t>
  </si>
  <si>
    <t>BURNETE Rares</t>
  </si>
  <si>
    <t>YILDIZ Kenan</t>
  </si>
  <si>
    <t>MALINOVSKIY Ruslan</t>
  </si>
  <si>
    <t>GUENDOUZI Matteo</t>
  </si>
  <si>
    <t>SERDAR Suat</t>
  </si>
  <si>
    <t>OUDIN Remi</t>
  </si>
  <si>
    <t>FATICANTI Giacomo</t>
  </si>
  <si>
    <t>CHATZIDIAKOS Pantelis</t>
  </si>
  <si>
    <t>WIETESKA Mateusz</t>
  </si>
  <si>
    <t>HAPS Ridgeciano</t>
  </si>
  <si>
    <t>KAYODE Michael</t>
  </si>
  <si>
    <t>PELLEGRINO Marco</t>
  </si>
  <si>
    <t>OKOYE Maduka</t>
  </si>
  <si>
    <t>MANDAS Christos</t>
  </si>
  <si>
    <t>PAVARD Benjamin</t>
  </si>
  <si>
    <t>CALAFIORI Riccardo</t>
  </si>
  <si>
    <t>SAZONOV Saba</t>
  </si>
  <si>
    <t>COMENENCIA Livano</t>
  </si>
  <si>
    <t>FREULER Remo</t>
  </si>
  <si>
    <t>PAYERO Martin</t>
  </si>
  <si>
    <t>DAVIS Keinan</t>
  </si>
  <si>
    <t>TCHAOUNA Loum</t>
  </si>
  <si>
    <t>AMATUCCI Lorenzo</t>
  </si>
  <si>
    <t>PISILLI Niccolo</t>
  </si>
  <si>
    <t>SUSLOV Tomas</t>
  </si>
  <si>
    <t>URBANSKI Kacper</t>
  </si>
  <si>
    <t>MARTINELLI Tomasso</t>
  </si>
  <si>
    <t>CONTINI Nikita</t>
  </si>
  <si>
    <t>STOLZ Franz</t>
  </si>
  <si>
    <t>ANGELINO Jose</t>
  </si>
  <si>
    <t>BUCHANAN Tajon</t>
  </si>
  <si>
    <t>COMUZZO Pietro</t>
  </si>
  <si>
    <t>DJALO Tiago</t>
  </si>
  <si>
    <t>GIANNETTI Lautaro</t>
  </si>
  <si>
    <t>GOGLICHIDZE Saba</t>
  </si>
  <si>
    <t>HUIJSEN Dean</t>
  </si>
  <si>
    <t>ILIC Mihajlo</t>
  </si>
  <si>
    <t>JIMENEZ Alex</t>
  </si>
  <si>
    <t>KRISTENSEN Thomas</t>
  </si>
  <si>
    <t>PIEROZZI Niccolo</t>
  </si>
  <si>
    <t>VALERI Emanuele</t>
  </si>
  <si>
    <t>BELAHYANE Reda</t>
  </si>
  <si>
    <t>DANI SILVA -</t>
  </si>
  <si>
    <t>MITROVIC Stefan</t>
  </si>
  <si>
    <t>TCHATCHOUA Jackson</t>
  </si>
  <si>
    <t>ZEROLI Kevin</t>
  </si>
  <si>
    <t>ZURKOWSKI Szymon</t>
  </si>
  <si>
    <t>ANKEYE David</t>
  </si>
  <si>
    <t>CAMARDA Francesco</t>
  </si>
  <si>
    <t>CASTRO Santiago</t>
  </si>
  <si>
    <t>CERRI Alberto</t>
  </si>
  <si>
    <t>CRUZ Juan Manuel</t>
  </si>
  <si>
    <t>FINI Seydou</t>
  </si>
  <si>
    <t>NOSLIN Tijjani</t>
  </si>
  <si>
    <t>ODGAARD Jens</t>
  </si>
  <si>
    <t>PIEROTTI Santiago</t>
  </si>
  <si>
    <t>SANSONE Nicola</t>
  </si>
  <si>
    <t>TAVSAN Elayis</t>
  </si>
  <si>
    <t>VITINHA -</t>
  </si>
  <si>
    <t>VASQUEZ Devis</t>
  </si>
  <si>
    <t>SUZUKI Zion</t>
  </si>
  <si>
    <t>PARMA</t>
  </si>
  <si>
    <t>JORONEN Jesse</t>
  </si>
  <si>
    <t>VENEZIA</t>
  </si>
  <si>
    <t>SEMPER Adrian</t>
  </si>
  <si>
    <t>COMO</t>
  </si>
  <si>
    <t>CHICHIZOLA Leandro</t>
  </si>
  <si>
    <t>CORVI Edoardo</t>
  </si>
  <si>
    <t>FRUCHTL Christian</t>
  </si>
  <si>
    <t>GRANDI Matteo</t>
  </si>
  <si>
    <t>NAVA Lapo</t>
  </si>
  <si>
    <t>PALEARI Alberto</t>
  </si>
  <si>
    <t>REINA Pepe</t>
  </si>
  <si>
    <t>RINALDI Filippo</t>
  </si>
  <si>
    <t>RYAN Mathew</t>
  </si>
  <si>
    <t>SHERRI Alen</t>
  </si>
  <si>
    <t>VANNUCCHI Tommaso</t>
  </si>
  <si>
    <t>VIGORITO Mauro</t>
  </si>
  <si>
    <t>VIOLA Antonino</t>
  </si>
  <si>
    <t>COCO Saul</t>
  </si>
  <si>
    <t>MIRANDA Juan</t>
  </si>
  <si>
    <t>MORENO Alberto</t>
  </si>
  <si>
    <t>CANDELA Antonio</t>
  </si>
  <si>
    <t>DEL PRATO Enrico</t>
  </si>
  <si>
    <t>GASPAR Kialonda</t>
  </si>
  <si>
    <t>GODFREY Ben</t>
  </si>
  <si>
    <t>MAR̀N Rafa</t>
  </si>
  <si>
    <t>NUNO TAVARES -</t>
  </si>
  <si>
    <t>IDZES Jay</t>
  </si>
  <si>
    <t>BARBA Federico</t>
  </si>
  <si>
    <t>OSORIO Yordan</t>
  </si>
  <si>
    <t>PATRIC -</t>
  </si>
  <si>
    <t>ZAMPANO Francesco</t>
  </si>
  <si>
    <t>CIRCATI Alessandro</t>
  </si>
  <si>
    <t>IOANNOU Nicholas</t>
  </si>
  <si>
    <t>IOVINE Alessio</t>
  </si>
  <si>
    <t>ODENTHAL Cas</t>
  </si>
  <si>
    <t>SALA Marco</t>
  </si>
  <si>
    <t>SVERKO Marin</t>
  </si>
  <si>
    <t>COULIBALY Woyo</t>
  </si>
  <si>
    <t>KOVACIK Peter</t>
  </si>
  <si>
    <t>NATAN -</t>
  </si>
  <si>
    <t>BENKOVIC Filip</t>
  </si>
  <si>
    <t>CASSANDRO Tommaso</t>
  </si>
  <si>
    <t>DI CHIARA Gianluca</t>
  </si>
  <si>
    <t>BALOGH Botond</t>
  </si>
  <si>
    <t>COBBAUT Elias</t>
  </si>
  <si>
    <t>VALENTI Lautaro</t>
  </si>
  <si>
    <t>VANHEUSDEN Zinho</t>
  </si>
  <si>
    <t>FONTANAROSA Alessandro</t>
  </si>
  <si>
    <t>FRABOTTA Gianluca</t>
  </si>
  <si>
    <t>AMORAN Peter</t>
  </si>
  <si>
    <t>BONFANTI Giovanni</t>
  </si>
  <si>
    <t>BUSATO Lorenzo</t>
  </si>
  <si>
    <t>BUTA Leonardo</t>
  </si>
  <si>
    <t>DEMBɀLɀ Ali</t>
  </si>
  <si>
    <t>FELLIPE JACK -</t>
  </si>
  <si>
    <t>GOLIC Lovro</t>
  </si>
  <si>
    <t>MARCANDALLI Alessandro</t>
  </si>
  <si>
    <t>MARIANUCCI Luca</t>
  </si>
  <si>
    <t>MUNOZ Cristo</t>
  </si>
  <si>
    <t>PEREZ Alex</t>
  </si>
  <si>
    <t>ROUHI Jonas</t>
  </si>
  <si>
    <t>SANGARE Buba</t>
  </si>
  <si>
    <t>DOUGLAS LUIZ -</t>
  </si>
  <si>
    <t>BUSIO Gianluca</t>
  </si>
  <si>
    <t>DA CUNHA Lucas</t>
  </si>
  <si>
    <t>TESSMANN Tanner</t>
  </si>
  <si>
    <t>DELE-BASHIRU Fisayo</t>
  </si>
  <si>
    <t>HERNANI -</t>
  </si>
  <si>
    <t>ESTEVEZ Nahuel</t>
  </si>
  <si>
    <t>ABILDGAARD Oliver</t>
  </si>
  <si>
    <t>PIERRET Balthazar</t>
  </si>
  <si>
    <t>CYPRIEN Wylan</t>
  </si>
  <si>
    <t>SOHM Simon</t>
  </si>
  <si>
    <t>SULEMANA -</t>
  </si>
  <si>
    <t>BELLEMO Alessandro</t>
  </si>
  <si>
    <t>BASELLI Daniele</t>
  </si>
  <si>
    <t>BRAUNրDER Matthias</t>
  </si>
  <si>
    <t>CAMARA Drissa</t>
  </si>
  <si>
    <t>PORTANOVA Manolo</t>
  </si>
  <si>
    <t>PEREIRO Gaston</t>
  </si>
  <si>
    <t>CHAJIA Moutir</t>
  </si>
  <si>
    <t>CRNIGOJ Domen</t>
  </si>
  <si>
    <t>KOFOD ANDERSEN Magnus</t>
  </si>
  <si>
    <t>JAJALO Mato</t>
  </si>
  <si>
    <t>KERRIGAN Liam</t>
  </si>
  <si>
    <t>BALLET Samuel</t>
  </si>
  <si>
    <t>DARBOE Ebrima</t>
  </si>
  <si>
    <t>MELEGONI Filippo</t>
  </si>
  <si>
    <t>SVOBODA Michael</t>
  </si>
  <si>
    <t>DOUMBIA Issa</t>
  </si>
  <si>
    <t>BEGIC Tjas</t>
  </si>
  <si>
    <t>FIORDILINO Luca</t>
  </si>
  <si>
    <t>HAINAUT Antoine</t>
  </si>
  <si>
    <t>HORVATH Krisztofer</t>
  </si>
  <si>
    <t>QUINA Domingos</t>
  </si>
  <si>
    <t>ANDERSON Andre</t>
  </si>
  <si>
    <t>ADZIC Vasilije</t>
  </si>
  <si>
    <t>ANAS Mohamed</t>
  </si>
  <si>
    <t>EL HADDAD Saad</t>
  </si>
  <si>
    <t>GRAZIANI Leonardo</t>
  </si>
  <si>
    <t>LIBERALI Mattia</t>
  </si>
  <si>
    <t>PEJICIC David</t>
  </si>
  <si>
    <t>RAZI Naj</t>
  </si>
  <si>
    <t>TOPALOVIC Luka</t>
  </si>
  <si>
    <t>MORATA Alvaro</t>
  </si>
  <si>
    <t>TAREMI Mehdi</t>
  </si>
  <si>
    <t>DALLINGA Thijs</t>
  </si>
  <si>
    <t>POHJANPALO Joel</t>
  </si>
  <si>
    <t>DANY MOTA -</t>
  </si>
  <si>
    <t>ADAMS Che</t>
  </si>
  <si>
    <t>CUTRONE Patrick</t>
  </si>
  <si>
    <t>LUVUMBO Zito</t>
  </si>
  <si>
    <t>MAN Dennis</t>
  </si>
  <si>
    <t>MIHAILA Valentin</t>
  </si>
  <si>
    <t>BENEDYCZAK Adrian</t>
  </si>
  <si>
    <t>BONNY Ange-Yoan</t>
  </si>
  <si>
    <t>MOSQUERA Daniel</t>
  </si>
  <si>
    <t>GYTKJAER Christian</t>
  </si>
  <si>
    <t>MATHEUS MARTINS -</t>
  </si>
  <si>
    <t>MORENTE Tete</t>
  </si>
  <si>
    <t>GABRIELLONI Alessandro</t>
  </si>
  <si>
    <t>PIERINI Nicholas</t>
  </si>
  <si>
    <t>BJARKASON Bjarki</t>
  </si>
  <si>
    <t>COLAK Antonio-Mirko</t>
  </si>
  <si>
    <t>LIVRAMENTO Dailon</t>
  </si>
  <si>
    <t>BRENNER -</t>
  </si>
  <si>
    <t>CHARPENTIER Gabriel</t>
  </si>
  <si>
    <t>FORSON Omari</t>
  </si>
  <si>
    <t>ELLERTSSON Mikael</t>
  </si>
  <si>
    <t>PARTIPILO Anthony</t>
  </si>
  <si>
    <t>REDAN Daishawn</t>
  </si>
  <si>
    <t>SATRIANO Martin</t>
  </si>
  <si>
    <t>YALCIN Guven</t>
  </si>
  <si>
    <t>NOVAKOVICH Andrija</t>
  </si>
  <si>
    <t>DAMIAN PIZARRO Pizarro</t>
  </si>
  <si>
    <t>JASIM Ali</t>
  </si>
  <si>
    <t>GIOACCHINI Nicholas</t>
  </si>
  <si>
    <t>MUNTEANU Louis</t>
  </si>
  <si>
    <t>MUSTAPHA Marlon</t>
  </si>
  <si>
    <t>EKHATOR Jeff</t>
  </si>
  <si>
    <t>KOWALSKI Mateusz</t>
  </si>
  <si>
    <t>MIKOLAJEWSKI Daniel</t>
  </si>
  <si>
    <t>NABIAN Herculano</t>
  </si>
  <si>
    <t>RAIMONDO Antonio</t>
  </si>
  <si>
    <t>SANA FERNANDES -</t>
  </si>
  <si>
    <t>ZANIOLO Nicolò</t>
  </si>
  <si>
    <t>TRASFERITO</t>
  </si>
  <si>
    <t>DE GEA David</t>
  </si>
  <si>
    <t>BERTINATO Bruno</t>
  </si>
  <si>
    <t>DONNARUMMA Antonio</t>
  </si>
  <si>
    <t>PIZZIGNACCO Semuel</t>
  </si>
  <si>
    <t>TORRIANI Lorenzo</t>
  </si>
  <si>
    <t>EMERSON ROYAL -</t>
  </si>
  <si>
    <t>VARANE Raphael</t>
  </si>
  <si>
    <t>PAVLOVIC Strahinja</t>
  </si>
  <si>
    <t>DAHL Samuel</t>
  </si>
  <si>
    <t>FRESE Martin</t>
  </si>
  <si>
    <t>LUCCHESI Lorenzo</t>
  </si>
  <si>
    <t>NORTON-CUFFY Brooke</t>
  </si>
  <si>
    <t>ESTEVES Goncalo</t>
  </si>
  <si>
    <t>PUBILL Marc</t>
  </si>
  <si>
    <t>OKOU Yllan</t>
  </si>
  <si>
    <t>PELMARD Andy</t>
  </si>
  <si>
    <t>SAGRADO Richie</t>
  </si>
  <si>
    <t>SAVONA Nicolo</t>
  </si>
  <si>
    <t>FOFANA Youssouf</t>
  </si>
  <si>
    <t>RICHARDSON Amir</t>
  </si>
  <si>
    <t>BRESCIANINI Marco</t>
  </si>
  <si>
    <t>EKKELENKAMP Jurgen</t>
  </si>
  <si>
    <t>MARCHWINSKI Filip</t>
  </si>
  <si>
    <t>ENGELHARDT Yannick</t>
  </si>
  <si>
    <t>KARLSTROM Jesper</t>
  </si>
  <si>
    <t>FELICI Mattia</t>
  </si>
  <si>
    <t>HELGASON Thorir</t>
  </si>
  <si>
    <t>BIANCO Alessandro</t>
  </si>
  <si>
    <t>BYAR Naim</t>
  </si>
  <si>
    <t>JOAO COSTA -</t>
  </si>
  <si>
    <t>DOVBYK Artem</t>
  </si>
  <si>
    <t>TENGSTEDT Casper</t>
  </si>
  <si>
    <t>FADERA Alieu</t>
  </si>
  <si>
    <t>VOELKERLING PERSSON Joel</t>
  </si>
  <si>
    <t>BRAVO Iker</t>
  </si>
  <si>
    <t>EBONE Tommaso</t>
  </si>
  <si>
    <t>PISANO Manuel</t>
  </si>
  <si>
    <t>ROMANO Thiago</t>
  </si>
  <si>
    <t>VAVASSORI Dominic</t>
  </si>
  <si>
    <t>TURATI Stefano</t>
  </si>
  <si>
    <t>CIOCCI Giuseppe</t>
  </si>
  <si>
    <t>MARIN Renato</t>
  </si>
  <si>
    <t>RUI PATRICIO -</t>
  </si>
  <si>
    <t>SAMOOJA Jasper</t>
  </si>
  <si>
    <t>SAVA Razvan</t>
  </si>
  <si>
    <t>ABDULHAMID Saud</t>
  </si>
  <si>
    <t>BARONCELLI Leonardo</t>
  </si>
  <si>
    <t>CUADRADO Juan</t>
  </si>
  <si>
    <t>DANSO Kevin</t>
  </si>
  <si>
    <t>GUILBERT Frederic</t>
  </si>
  <si>
    <t>JEAN Gaby</t>
  </si>
  <si>
    <t>KEMPF Marc-Oliver</t>
  </si>
  <si>
    <t>KOSSOUNOU Odilon</t>
  </si>
  <si>
    <t>LEONI Giovanni</t>
  </si>
  <si>
    <t>PALACIOS Tomas</t>
  </si>
  <si>
    <t>PALESTRA Marco</t>
  </si>
  <si>
    <t>PEDERSEN Marcus</t>
  </si>
  <si>
    <t>PITTINO Tommaso</t>
  </si>
  <si>
    <t>ROBERTO Sergi</t>
  </si>
  <si>
    <t>SCHINGTIENNE Joel</t>
  </si>
  <si>
    <t>SOSA Borna</t>
  </si>
  <si>
    <t>MCTOMINAY Scott</t>
  </si>
  <si>
    <t>PAZ Nico</t>
  </si>
  <si>
    <t>ILING-JUNIOR Samuel</t>
  </si>
  <si>
    <t>PERRONE Maximo</t>
  </si>
  <si>
    <t>VOS Silvano</t>
  </si>
  <si>
    <t>CASSA Federico</t>
  </si>
  <si>
    <t>CIAMMAGLICHELLA Aaron</t>
  </si>
  <si>
    <t>FORTINI Niccolo</t>
  </si>
  <si>
    <t>KASA Lior</t>
  </si>
  <si>
    <t>MANZONI Alberto</t>
  </si>
  <si>
    <t>ALIDOU Faride</t>
  </si>
  <si>
    <t>ANGHELE Lorenzo</t>
  </si>
  <si>
    <t>CHUKWU Akpa</t>
  </si>
  <si>
    <t>CONCEICAO Francisco</t>
  </si>
  <si>
    <t>DOMINGUEZ Benjamin</t>
  </si>
  <si>
    <t>MBANGULA Samuel</t>
  </si>
  <si>
    <t>NERES David</t>
  </si>
  <si>
    <t>NJIE Fallou</t>
  </si>
  <si>
    <t>REBIC Ante</t>
  </si>
  <si>
    <t>SARR Amin</t>
  </si>
  <si>
    <t>BRADARIC Domagoj</t>
  </si>
  <si>
    <t>CARBONI Franco</t>
  </si>
  <si>
    <t>DANILIUC Flavius</t>
  </si>
  <si>
    <t>GIGOT Samuel</t>
  </si>
  <si>
    <t>GOSENS Robin</t>
  </si>
  <si>
    <t>HERMOSO Mario</t>
  </si>
  <si>
    <t>MARIPAN Guillermo</t>
  </si>
  <si>
    <t>MODESTO Rui</t>
  </si>
  <si>
    <t>MORENO Matias</t>
  </si>
  <si>
    <t>SAMBIA Junior</t>
  </si>
  <si>
    <t>TOURE Isaak</t>
  </si>
  <si>
    <t>VAN DER BREMPT Ignace</t>
  </si>
  <si>
    <t>ANJORIN Tino</t>
  </si>
  <si>
    <t>ATTA Arthur</t>
  </si>
  <si>
    <t>GILMOUR Billy</t>
  </si>
  <si>
    <t>KEITA Mandela</t>
  </si>
  <si>
    <t>KONE Manu</t>
  </si>
  <si>
    <t>SISHUBA Ayanda</t>
  </si>
  <si>
    <t>ABDELRAHMAN ZEENI Bilal</t>
  </si>
  <si>
    <t>ACCORNERO Federico</t>
  </si>
  <si>
    <t>YEBOAH John</t>
  </si>
  <si>
    <t>HUMMELS Mats</t>
  </si>
  <si>
    <t>Media Voto*</t>
  </si>
  <si>
    <t>Fanta Media*</t>
  </si>
  <si>
    <t>*NOTA: Per i voti, quello riportato è dato dalla media di tutte le redazioni</t>
  </si>
  <si>
    <t>K INIZIALI (residuo + iniziali)</t>
  </si>
  <si>
    <t>K RECUPERI / TRATTATIVE</t>
  </si>
  <si>
    <t>K TOT PRE-ASTA</t>
  </si>
  <si>
    <t>K CONFERME / ASTA</t>
  </si>
  <si>
    <t>K TOT POST ASTA*</t>
  </si>
  <si>
    <t>K RIPARAZIONE (residuo + ricarica)</t>
  </si>
  <si>
    <t>K TOT PRE-ASTA RIPARAZIONE</t>
  </si>
  <si>
    <t>K ASTA</t>
  </si>
  <si>
    <t>K FINE STAGIONE</t>
  </si>
  <si>
    <t>AC</t>
  </si>
  <si>
    <t>AC = Anno Contratto</t>
  </si>
  <si>
    <t>SQUADRA</t>
  </si>
  <si>
    <t xml:space="preserve"> =CERCA.VERT(D4;Q.Portieri!$B:$D;3;FALSO)</t>
  </si>
  <si>
    <t xml:space="preserve"> =CERCA.VERT(D8;Q.Difensori!$B:$D;3;FALSO)</t>
  </si>
  <si>
    <t xml:space="preserve"> =CERCA.VERT(D17;Q.Centrocampisti!$B:$D;3;FALSO)</t>
  </si>
  <si>
    <t xml:space="preserve"> =CERCA.VERT(D27;Q.Attaccanti!$B:$D;3;FALSO)</t>
  </si>
  <si>
    <t>TABELLA SCAMBI</t>
  </si>
  <si>
    <t>TABELLA TAGLI</t>
  </si>
  <si>
    <t>Portiere</t>
  </si>
  <si>
    <t>Difensore</t>
  </si>
  <si>
    <t>Centrocampista</t>
  </si>
  <si>
    <t>Attaccante</t>
  </si>
  <si>
    <t>Ruolo/Anno</t>
  </si>
  <si>
    <t xml:space="preserve"> =CERCA.VERT(D4;Q.Portieri!$B:$D;3;FALSO)/2</t>
  </si>
  <si>
    <t xml:space="preserve"> =CERCA.VERT(D8;Q.Difensori!$B:$D;3;FALSO)/2</t>
  </si>
  <si>
    <t xml:space="preserve"> =CERCA.VERT(D17;Q.Centrocampisti!$B:$D;3;FALSO)/2</t>
  </si>
  <si>
    <t xml:space="preserve"> =CERCA.VERT(D27;Q.Attaccanti!$B:$D;3;FALSO)/2</t>
  </si>
  <si>
    <t xml:space="preserve"> =SE(E17=1;ARROTONDA.ECCESSO((G4+H4)/2*'Parametri'!C6;1);(SE(E17=2;ARROTONDA.ECCESSO((G4+H4)/2*'Parametri'!D6;1);(SE(E17&gt;=3;ARROTONDA.ECCESSO((G4+H4)/2*'Parametri'!E6;1);0)))))</t>
  </si>
  <si>
    <t xml:space="preserve"> =SE(E27=1;ARROTONDA.ECCESSO((G4+H4)/2*'Parametri'!C7;1);(SE(E27=2;ARROTONDA.ECCESSO((G4+H4)/2*'Parametri'!D7;1);(SE(E27&gt;=3;ARROTONDA.ECCESSO((G4+H4)/2*'Parametri'!E7;1);0)))))</t>
  </si>
  <si>
    <t>Recap K PRE ASTA</t>
  </si>
  <si>
    <t>*congelato dopo l'asta iniziale (formula = G$36+G$38)</t>
  </si>
  <si>
    <t xml:space="preserve"> = 1 Anno</t>
  </si>
  <si>
    <t xml:space="preserve"> = 2 Anno</t>
  </si>
  <si>
    <t xml:space="preserve"> &gt;= 3 Anno</t>
  </si>
  <si>
    <t xml:space="preserve"> =SE(E4=1;ARROTONDA.ECCESSO((G4+H4)/2*Parametri!C$4;1);(SE(E4=2;ARROTONDA.ECCESSO((G4+H4)/2*Parametri!D$4;1);(SE(E4&gt;=3;ARROTONDA.ECCESSO((G4+H4)/2*Parametri!E$4;1);(ARROTONDA.ECCESSO((G4+H4)/2;1)))))))</t>
  </si>
  <si>
    <t xml:space="preserve"> =SE(E8=1;ARROTONDA.ECCESSO((G4+H4)/2*'Parametri'!C5;1);(SE(E8=2;ARROTONDA.ECCESSO((G4+H4)/2*'Parametri'!D5;1);(SE(E8&gt;=3;ARROTONDA.ECCESSO((G4+H4)/2*'Parametri'!E5;1);(ARROTONDA.ECCESSO((G4+H4)/2;1))))))</t>
  </si>
  <si>
    <t>Portieri</t>
  </si>
  <si>
    <t>Difensori</t>
  </si>
  <si>
    <t>Centrocampisti</t>
  </si>
  <si>
    <t>Attaccanti</t>
  </si>
  <si>
    <t>Recap K PRE ASTA RIPARAZIONE</t>
  </si>
  <si>
    <t>BERNABÉ Adrian</t>
  </si>
  <si>
    <t>THURAM Khéphren</t>
  </si>
  <si>
    <t>OLIVERA Mathías</t>
  </si>
  <si>
    <t>MAZZA Andrea</t>
  </si>
  <si>
    <t>SEGHETTI Jacopo</t>
  </si>
  <si>
    <t>SOLET Oumar</t>
  </si>
  <si>
    <t>VALENTINI Nicolas</t>
  </si>
  <si>
    <t>GHILARDI Daniele</t>
  </si>
  <si>
    <t>AHANOR Honest</t>
  </si>
  <si>
    <t>AIDOO Mike</t>
  </si>
  <si>
    <t>BALCOT Come</t>
  </si>
  <si>
    <t>BEMBNISTA Dawid</t>
  </si>
  <si>
    <t>BORDON Felipe</t>
  </si>
  <si>
    <t>CORRADI Christian</t>
  </si>
  <si>
    <t>MONTERO Alfonso</t>
  </si>
  <si>
    <t>PALMA Matteo</t>
  </si>
  <si>
    <t>POSTIGLIONE Nicolo</t>
  </si>
  <si>
    <t>TOSTO Lorenzo</t>
  </si>
  <si>
    <t>LE FɀE Enzo</t>
  </si>
  <si>
    <t>MACHIN Jos鼯td&gt;</t>
  </si>
  <si>
    <t>MASINI Patrizio</t>
  </si>
  <si>
    <t>HASA Luis</t>
  </si>
  <si>
    <t>MARTINS Kevin</t>
  </si>
  <si>
    <t>BACCI Jacopo</t>
  </si>
  <si>
    <t>BELARDINELLI Luca</t>
  </si>
  <si>
    <t>BERENBRUCH Thomas</t>
  </si>
  <si>
    <t>COMI Pietro</t>
  </si>
  <si>
    <t>GIOIELLI Francesco</t>
  </si>
  <si>
    <t>MCJANNET Ed</t>
  </si>
  <si>
    <t>OWUSU Augusto</t>
  </si>
  <si>
    <t>PAPADOPOULOS Christos</t>
  </si>
  <si>
    <t>PERCIUN Sergiu</t>
  </si>
  <si>
    <t>PLICCO Elia</t>
  </si>
  <si>
    <t>RUBINO Tommaso</t>
  </si>
  <si>
    <t>BALOTELLI Mario</t>
  </si>
  <si>
    <t>CARBONI Valent퀮</t>
  </si>
  <si>
    <t>CAMPANIELLO Thomas</t>
  </si>
  <si>
    <t>CHINETTI Federico</t>
  </si>
  <si>
    <t>LAMBOURDE Mathis</t>
  </si>
  <si>
    <t>PUGNO Diego</t>
  </si>
  <si>
    <t>SAVVA Zanos</t>
  </si>
  <si>
    <t>VLAHOVIC Vanja</t>
  </si>
  <si>
    <t>BUTEZ Jean</t>
  </si>
  <si>
    <t>MARCONE Richard</t>
  </si>
  <si>
    <t>SELVIK Egil</t>
  </si>
  <si>
    <t>SIEGRIST Benjamin</t>
  </si>
  <si>
    <t>WALKER Kyle</t>
  </si>
  <si>
    <t>RENSCH Devyne</t>
  </si>
  <si>
    <t>COSTA Alberto</t>
  </si>
  <si>
    <t>VEIGA Renato</t>
  </si>
  <si>
    <t>FRESNEDA Ivan</t>
  </si>
  <si>
    <t>CANDE Fali</t>
  </si>
  <si>
    <t>VEIGA Danilo</t>
  </si>
  <si>
    <t>LOVIK Mathias</t>
  </si>
  <si>
    <t>OTOA Sebastian</t>
  </si>
  <si>
    <t>GABRIEL Tiago</t>
  </si>
  <si>
    <t>ALLI Dele</t>
  </si>
  <si>
    <t>CAQUERET Maxence</t>
  </si>
  <si>
    <t>ONDREJKA Jacob</t>
  </si>
  <si>
    <t>BILLING Philip</t>
  </si>
  <si>
    <t>CONDE Cheick</t>
  </si>
  <si>
    <t>IBRAHIMOVIC Arijon</t>
  </si>
  <si>
    <t>PAFUNDI Simone</t>
  </si>
  <si>
    <t>MUANI Kolo</t>
  </si>
  <si>
    <t>DIAO Assane</t>
  </si>
  <si>
    <t>CORNET Maxwel</t>
  </si>
  <si>
    <t>BALDE Mahamadou</t>
  </si>
  <si>
    <t>OMOREGBE Bob</t>
  </si>
  <si>
    <t>VENTURINO Lorenzo</t>
  </si>
  <si>
    <t>KELLY Lloyd</t>
  </si>
  <si>
    <t>NELSSON Victor</t>
  </si>
  <si>
    <t>SALAH-EDDINE Anass</t>
  </si>
  <si>
    <t>VALLE Alex</t>
  </si>
  <si>
    <t>BRORSSON Arvid</t>
  </si>
  <si>
    <t>PROVSTGAARD Oliver</t>
  </si>
  <si>
    <t>SMOLCIC Ivan</t>
  </si>
  <si>
    <t>OYEGOKE Daniel</t>
  </si>
  <si>
    <t>SLOTSAGER Tobias</t>
  </si>
  <si>
    <t>LEKOVIC Stefan</t>
  </si>
  <si>
    <t>SCOTT Elijah</t>
  </si>
  <si>
    <t>ELMAS Eljif</t>
  </si>
  <si>
    <t>CASADEI Cesare</t>
  </si>
  <si>
    <t>NDOUR Cher</t>
  </si>
  <si>
    <t>GOURNA-DOUATH Lucas</t>
  </si>
  <si>
    <t>BERNEDE Antoine</t>
  </si>
  <si>
    <t>ONANA Jean</t>
  </si>
  <si>
    <t>PEREZ Kike</t>
  </si>
  <si>
    <t>NIASSE Cheikh</t>
  </si>
  <si>
    <t>GIMENEZ Santiago</t>
  </si>
  <si>
    <t>FELIX Joao</t>
  </si>
  <si>
    <t>DOUVIKAS Tasos</t>
  </si>
  <si>
    <t>N'DRI Konan</t>
  </si>
  <si>
    <t>COMAN Florinel</t>
  </si>
  <si>
    <t>SALAMA Amine</t>
  </si>
  <si>
    <t>AZON Ivan</t>
  </si>
  <si>
    <t>GANVOULA Silvere</t>
  </si>
  <si>
    <t>PEDROLA Estanis</t>
  </si>
  <si>
    <t>PELLEGRINO Mateo</t>
  </si>
  <si>
    <t>DE PIERI Giacomo</t>
  </si>
  <si>
    <t>PALOMINO Jos造Luis</t>
  </si>
  <si>
    <t>CASALE Nicolò</t>
  </si>
  <si>
    <t>KS</t>
  </si>
  <si>
    <t>KS = Crediti Pagati scambio</t>
  </si>
  <si>
    <t>KP = Crediti Pagati post conferme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</si>
</sst>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b/>
      <sz val="12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u/>
      <sz val="10"/>
      <name val="Verdana"/>
      <family val="2"/>
    </font>
    <font>
      <i/>
      <sz val="8"/>
      <name val="Verdan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b/>
      <sz val="10"/>
      <name val="Arial"/>
      <family val="2"/>
    </font>
    <font>
      <b/>
      <i/>
      <sz val="8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52"/>
        <bgColor indexed="5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24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8">
    <xf numFmtId="0" fontId="0" fillId="0" borderId="0" xfId="0"/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2" fillId="0" borderId="0" xfId="0" applyFont="1"/>
    <xf numFmtId="0" fontId="6" fillId="0" borderId="1" xfId="0" applyFont="1" applyBorder="1"/>
    <xf numFmtId="0" fontId="6" fillId="0" borderId="7" xfId="0" applyFont="1" applyBorder="1"/>
    <xf numFmtId="0" fontId="6" fillId="0" borderId="2" xfId="0" applyFont="1" applyBorder="1"/>
    <xf numFmtId="1" fontId="6" fillId="0" borderId="2" xfId="0" applyNumberFormat="1" applyFont="1" applyBorder="1"/>
    <xf numFmtId="0" fontId="6" fillId="0" borderId="4" xfId="0" applyFont="1" applyBorder="1"/>
    <xf numFmtId="1" fontId="6" fillId="0" borderId="6" xfId="0" applyNumberFormat="1" applyFont="1" applyBorder="1"/>
    <xf numFmtId="0" fontId="2" fillId="0" borderId="7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1" fontId="2" fillId="0" borderId="8" xfId="0" applyNumberFormat="1" applyFont="1" applyBorder="1" applyAlignment="1">
      <alignment horizontal="left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left"/>
    </xf>
    <xf numFmtId="0" fontId="8" fillId="7" borderId="17" xfId="0" applyFont="1" applyFill="1" applyBorder="1" applyAlignment="1">
      <alignment horizontal="left"/>
    </xf>
    <xf numFmtId="0" fontId="8" fillId="7" borderId="18" xfId="0" applyFont="1" applyFill="1" applyBorder="1" applyAlignment="1">
      <alignment horizontal="left"/>
    </xf>
    <xf numFmtId="0" fontId="8" fillId="8" borderId="19" xfId="0" applyFont="1" applyFill="1" applyBorder="1" applyAlignment="1">
      <alignment horizontal="center"/>
    </xf>
    <xf numFmtId="0" fontId="8" fillId="9" borderId="17" xfId="0" applyFont="1" applyFill="1" applyBorder="1" applyAlignment="1">
      <alignment horizontal="left"/>
    </xf>
    <xf numFmtId="0" fontId="8" fillId="10" borderId="19" xfId="0" applyFont="1" applyFill="1" applyBorder="1" applyAlignment="1">
      <alignment horizontal="center"/>
    </xf>
    <xf numFmtId="0" fontId="8" fillId="11" borderId="17" xfId="0" applyFont="1" applyFill="1" applyBorder="1" applyAlignment="1">
      <alignment horizontal="left"/>
    </xf>
    <xf numFmtId="0" fontId="8" fillId="11" borderId="18" xfId="0" applyFont="1" applyFill="1" applyBorder="1" applyAlignment="1">
      <alignment horizontal="left"/>
    </xf>
    <xf numFmtId="0" fontId="8" fillId="12" borderId="19" xfId="0" applyFont="1" applyFill="1" applyBorder="1" applyAlignment="1">
      <alignment horizontal="center"/>
    </xf>
    <xf numFmtId="0" fontId="8" fillId="13" borderId="17" xfId="0" applyFont="1" applyFill="1" applyBorder="1" applyAlignment="1">
      <alignment horizontal="left"/>
    </xf>
    <xf numFmtId="0" fontId="8" fillId="14" borderId="19" xfId="0" applyFont="1" applyFill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1" fontId="2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" fontId="2" fillId="0" borderId="15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1" fontId="2" fillId="0" borderId="28" xfId="0" applyNumberFormat="1" applyFont="1" applyBorder="1" applyAlignment="1">
      <alignment horizontal="center"/>
    </xf>
    <xf numFmtId="1" fontId="2" fillId="0" borderId="28" xfId="0" applyNumberFormat="1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0" fillId="0" borderId="0" xfId="0" applyAlignment="1">
      <alignment horizontal="center"/>
    </xf>
    <xf numFmtId="0" fontId="8" fillId="15" borderId="17" xfId="0" applyFont="1" applyFill="1" applyBorder="1" applyAlignment="1">
      <alignment horizontal="center" vertical="center"/>
    </xf>
    <xf numFmtId="0" fontId="8" fillId="15" borderId="18" xfId="0" applyFont="1" applyFill="1" applyBorder="1" applyAlignment="1">
      <alignment horizontal="center" vertical="center"/>
    </xf>
    <xf numFmtId="0" fontId="8" fillId="15" borderId="1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vertical="center"/>
    </xf>
    <xf numFmtId="0" fontId="11" fillId="6" borderId="3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3" fillId="13" borderId="3" xfId="0" applyFont="1" applyFill="1" applyBorder="1" applyAlignment="1">
      <alignment horizontal="center"/>
    </xf>
    <xf numFmtId="0" fontId="13" fillId="13" borderId="32" xfId="0" applyFont="1" applyFill="1" applyBorder="1" applyAlignment="1">
      <alignment horizontal="center"/>
    </xf>
    <xf numFmtId="0" fontId="13" fillId="13" borderId="1" xfId="0" applyFont="1" applyFill="1" applyBorder="1" applyAlignment="1">
      <alignment horizontal="center"/>
    </xf>
    <xf numFmtId="0" fontId="13" fillId="16" borderId="7" xfId="0" applyFont="1" applyFill="1" applyBorder="1" applyAlignment="1">
      <alignment horizontal="center"/>
    </xf>
    <xf numFmtId="0" fontId="13" fillId="16" borderId="4" xfId="0" applyFont="1" applyFill="1" applyBorder="1" applyAlignment="1">
      <alignment horizontal="center"/>
    </xf>
    <xf numFmtId="0" fontId="7" fillId="0" borderId="15" xfId="0" applyFont="1" applyBorder="1"/>
    <xf numFmtId="0" fontId="7" fillId="0" borderId="7" xfId="0" applyFont="1" applyBorder="1"/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0" xfId="0" applyFont="1" applyAlignment="1">
      <alignment wrapText="1"/>
    </xf>
    <xf numFmtId="0" fontId="6" fillId="8" borderId="36" xfId="0" applyFont="1" applyFill="1" applyBorder="1" applyAlignment="1">
      <alignment horizontal="center"/>
    </xf>
    <xf numFmtId="0" fontId="6" fillId="12" borderId="36" xfId="0" applyFont="1" applyFill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8" fillId="14" borderId="24" xfId="0" applyFont="1" applyFill="1" applyBorder="1" applyAlignment="1">
      <alignment horizontal="center"/>
    </xf>
    <xf numFmtId="0" fontId="8" fillId="14" borderId="25" xfId="0" applyFont="1" applyFill="1" applyBorder="1" applyAlignment="1">
      <alignment horizontal="center"/>
    </xf>
    <xf numFmtId="0" fontId="13" fillId="14" borderId="25" xfId="0" applyFont="1" applyFill="1" applyBorder="1" applyAlignment="1">
      <alignment horizontal="center"/>
    </xf>
    <xf numFmtId="0" fontId="13" fillId="14" borderId="2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8" fillId="12" borderId="24" xfId="0" applyFont="1" applyFill="1" applyBorder="1" applyAlignment="1">
      <alignment horizontal="center"/>
    </xf>
    <xf numFmtId="0" fontId="8" fillId="12" borderId="25" xfId="0" applyFont="1" applyFill="1" applyBorder="1" applyAlignment="1">
      <alignment horizontal="center"/>
    </xf>
    <xf numFmtId="0" fontId="13" fillId="12" borderId="25" xfId="0" applyFont="1" applyFill="1" applyBorder="1" applyAlignment="1">
      <alignment horizontal="center"/>
    </xf>
    <xf numFmtId="0" fontId="13" fillId="12" borderId="26" xfId="0" applyFont="1" applyFill="1" applyBorder="1" applyAlignment="1">
      <alignment horizontal="center"/>
    </xf>
    <xf numFmtId="0" fontId="8" fillId="8" borderId="24" xfId="0" applyFont="1" applyFill="1" applyBorder="1" applyAlignment="1">
      <alignment horizontal="center"/>
    </xf>
    <xf numFmtId="0" fontId="8" fillId="8" borderId="25" xfId="0" applyFont="1" applyFill="1" applyBorder="1" applyAlignment="1">
      <alignment horizontal="center"/>
    </xf>
    <xf numFmtId="0" fontId="8" fillId="8" borderId="26" xfId="0" applyFont="1" applyFill="1" applyBorder="1" applyAlignment="1">
      <alignment horizontal="center"/>
    </xf>
    <xf numFmtId="0" fontId="8" fillId="10" borderId="24" xfId="0" applyFont="1" applyFill="1" applyBorder="1" applyAlignment="1">
      <alignment horizontal="center"/>
    </xf>
    <xf numFmtId="0" fontId="8" fillId="10" borderId="25" xfId="0" applyFont="1" applyFill="1" applyBorder="1" applyAlignment="1">
      <alignment horizontal="center"/>
    </xf>
    <xf numFmtId="0" fontId="13" fillId="10" borderId="25" xfId="0" applyFont="1" applyFill="1" applyBorder="1" applyAlignment="1">
      <alignment horizontal="center"/>
    </xf>
    <xf numFmtId="0" fontId="13" fillId="10" borderId="26" xfId="0" applyFont="1" applyFill="1" applyBorder="1" applyAlignment="1">
      <alignment horizontal="center"/>
    </xf>
    <xf numFmtId="0" fontId="13" fillId="8" borderId="25" xfId="0" applyFont="1" applyFill="1" applyBorder="1" applyAlignment="1">
      <alignment horizontal="center"/>
    </xf>
    <xf numFmtId="0" fontId="13" fillId="8" borderId="26" xfId="0" applyFont="1" applyFill="1" applyBorder="1" applyAlignment="1">
      <alignment horizontal="center"/>
    </xf>
    <xf numFmtId="0" fontId="8" fillId="10" borderId="26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4" fillId="0" borderId="0" xfId="0" applyFont="1"/>
  </cellXfs>
  <cellStyles count="3248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" xfId="735" builtinId="8" hidden="1"/>
    <cellStyle name="Collegamento ipertestuale" xfId="737" builtinId="8" hidden="1"/>
    <cellStyle name="Collegamento ipertestuale" xfId="739" builtinId="8" hidden="1"/>
    <cellStyle name="Collegamento ipertestuale" xfId="741" builtinId="8" hidden="1"/>
    <cellStyle name="Collegamento ipertestuale" xfId="743" builtinId="8" hidden="1"/>
    <cellStyle name="Collegamento ipertestuale" xfId="745" builtinId="8" hidden="1"/>
    <cellStyle name="Collegamento ipertestuale" xfId="747" builtinId="8" hidden="1"/>
    <cellStyle name="Collegamento ipertestuale" xfId="749" builtinId="8" hidden="1"/>
    <cellStyle name="Collegamento ipertestuale" xfId="751" builtinId="8" hidden="1"/>
    <cellStyle name="Collegamento ipertestuale" xfId="753" builtinId="8" hidden="1"/>
    <cellStyle name="Collegamento ipertestuale" xfId="755" builtinId="8" hidden="1"/>
    <cellStyle name="Collegamento ipertestuale" xfId="757" builtinId="8" hidden="1"/>
    <cellStyle name="Collegamento ipertestuale" xfId="759" builtinId="8" hidden="1"/>
    <cellStyle name="Collegamento ipertestuale" xfId="761" builtinId="8" hidden="1"/>
    <cellStyle name="Collegamento ipertestuale" xfId="763" builtinId="8" hidden="1"/>
    <cellStyle name="Collegamento ipertestuale" xfId="765" builtinId="8" hidden="1"/>
    <cellStyle name="Collegamento ipertestuale" xfId="767" builtinId="8" hidden="1"/>
    <cellStyle name="Collegamento ipertestuale" xfId="769" builtinId="8" hidden="1"/>
    <cellStyle name="Collegamento ipertestuale" xfId="771" builtinId="8" hidden="1"/>
    <cellStyle name="Collegamento ipertestuale" xfId="773" builtinId="8" hidden="1"/>
    <cellStyle name="Collegamento ipertestuale" xfId="775" builtinId="8" hidden="1"/>
    <cellStyle name="Collegamento ipertestuale" xfId="777" builtinId="8" hidden="1"/>
    <cellStyle name="Collegamento ipertestuale" xfId="779" builtinId="8" hidden="1"/>
    <cellStyle name="Collegamento ipertestuale" xfId="781" builtinId="8" hidden="1"/>
    <cellStyle name="Collegamento ipertestuale" xfId="783" builtinId="8" hidden="1"/>
    <cellStyle name="Collegamento ipertestuale" xfId="785" builtinId="8" hidden="1"/>
    <cellStyle name="Collegamento ipertestuale" xfId="787" builtinId="8" hidden="1"/>
    <cellStyle name="Collegamento ipertestuale" xfId="789" builtinId="8" hidden="1"/>
    <cellStyle name="Collegamento ipertestuale" xfId="791" builtinId="8" hidden="1"/>
    <cellStyle name="Collegamento ipertestuale" xfId="793" builtinId="8" hidden="1"/>
    <cellStyle name="Collegamento ipertestuale" xfId="795" builtinId="8" hidden="1"/>
    <cellStyle name="Collegamento ipertestuale" xfId="797" builtinId="8" hidden="1"/>
    <cellStyle name="Collegamento ipertestuale" xfId="799" builtinId="8" hidden="1"/>
    <cellStyle name="Collegamento ipertestuale" xfId="801" builtinId="8" hidden="1"/>
    <cellStyle name="Collegamento ipertestuale" xfId="803" builtinId="8" hidden="1"/>
    <cellStyle name="Collegamento ipertestuale" xfId="805" builtinId="8" hidden="1"/>
    <cellStyle name="Collegamento ipertestuale" xfId="807" builtinId="8" hidden="1"/>
    <cellStyle name="Collegamento ipertestuale" xfId="809" builtinId="8" hidden="1"/>
    <cellStyle name="Collegamento ipertestuale" xfId="811" builtinId="8" hidden="1"/>
    <cellStyle name="Collegamento ipertestuale" xfId="813" builtinId="8" hidden="1"/>
    <cellStyle name="Collegamento ipertestuale" xfId="815" builtinId="8" hidden="1"/>
    <cellStyle name="Collegamento ipertestuale" xfId="817" builtinId="8" hidden="1"/>
    <cellStyle name="Collegamento ipertestuale" xfId="819" builtinId="8" hidden="1"/>
    <cellStyle name="Collegamento ipertestuale" xfId="821" builtinId="8" hidden="1"/>
    <cellStyle name="Collegamento ipertestuale" xfId="823" builtinId="8" hidden="1"/>
    <cellStyle name="Collegamento ipertestuale" xfId="825" builtinId="8" hidden="1"/>
    <cellStyle name="Collegamento ipertestuale" xfId="827" builtinId="8" hidden="1"/>
    <cellStyle name="Collegamento ipertestuale" xfId="829" builtinId="8" hidden="1"/>
    <cellStyle name="Collegamento ipertestuale" xfId="831" builtinId="8" hidden="1"/>
    <cellStyle name="Collegamento ipertestuale" xfId="833" builtinId="8" hidden="1"/>
    <cellStyle name="Collegamento ipertestuale" xfId="835" builtinId="8" hidden="1"/>
    <cellStyle name="Collegamento ipertestuale" xfId="837" builtinId="8" hidden="1"/>
    <cellStyle name="Collegamento ipertestuale" xfId="839" builtinId="8" hidden="1"/>
    <cellStyle name="Collegamento ipertestuale" xfId="841" builtinId="8" hidden="1"/>
    <cellStyle name="Collegamento ipertestuale" xfId="843" builtinId="8" hidden="1"/>
    <cellStyle name="Collegamento ipertestuale" xfId="845" builtinId="8" hidden="1"/>
    <cellStyle name="Collegamento ipertestuale" xfId="847" builtinId="8" hidden="1"/>
    <cellStyle name="Collegamento ipertestuale" xfId="849" builtinId="8" hidden="1"/>
    <cellStyle name="Collegamento ipertestuale" xfId="851" builtinId="8" hidden="1"/>
    <cellStyle name="Collegamento ipertestuale" xfId="853" builtinId="8" hidden="1"/>
    <cellStyle name="Collegamento ipertestuale" xfId="855" builtinId="8" hidden="1"/>
    <cellStyle name="Collegamento ipertestuale" xfId="857" builtinId="8" hidden="1"/>
    <cellStyle name="Collegamento ipertestuale" xfId="859" builtinId="8" hidden="1"/>
    <cellStyle name="Collegamento ipertestuale" xfId="861" builtinId="8" hidden="1"/>
    <cellStyle name="Collegamento ipertestuale" xfId="863" builtinId="8" hidden="1"/>
    <cellStyle name="Collegamento ipertestuale" xfId="865" builtinId="8" hidden="1"/>
    <cellStyle name="Collegamento ipertestuale" xfId="867" builtinId="8" hidden="1"/>
    <cellStyle name="Collegamento ipertestuale" xfId="869" builtinId="8" hidden="1"/>
    <cellStyle name="Collegamento ipertestuale" xfId="871" builtinId="8" hidden="1"/>
    <cellStyle name="Collegamento ipertestuale" xfId="873" builtinId="8" hidden="1"/>
    <cellStyle name="Collegamento ipertestuale" xfId="875" builtinId="8" hidden="1"/>
    <cellStyle name="Collegamento ipertestuale" xfId="877" builtinId="8" hidden="1"/>
    <cellStyle name="Collegamento ipertestuale" xfId="879" builtinId="8" hidden="1"/>
    <cellStyle name="Collegamento ipertestuale" xfId="881" builtinId="8" hidden="1"/>
    <cellStyle name="Collegamento ipertestuale" xfId="883" builtinId="8" hidden="1"/>
    <cellStyle name="Collegamento ipertestuale" xfId="885" builtinId="8" hidden="1"/>
    <cellStyle name="Collegamento ipertestuale" xfId="887" builtinId="8" hidden="1"/>
    <cellStyle name="Collegamento ipertestuale" xfId="889" builtinId="8" hidden="1"/>
    <cellStyle name="Collegamento ipertestuale" xfId="891" builtinId="8" hidden="1"/>
    <cellStyle name="Collegamento ipertestuale" xfId="893" builtinId="8" hidden="1"/>
    <cellStyle name="Collegamento ipertestuale" xfId="895" builtinId="8" hidden="1"/>
    <cellStyle name="Collegamento ipertestuale" xfId="897" builtinId="8" hidden="1"/>
    <cellStyle name="Collegamento ipertestuale" xfId="899" builtinId="8" hidden="1"/>
    <cellStyle name="Collegamento ipertestuale" xfId="901" builtinId="8" hidden="1"/>
    <cellStyle name="Collegamento ipertestuale" xfId="903" builtinId="8" hidden="1"/>
    <cellStyle name="Collegamento ipertestuale" xfId="905" builtinId="8" hidden="1"/>
    <cellStyle name="Collegamento ipertestuale" xfId="907" builtinId="8" hidden="1"/>
    <cellStyle name="Collegamento ipertestuale" xfId="909" builtinId="8" hidden="1"/>
    <cellStyle name="Collegamento ipertestuale" xfId="911" builtinId="8" hidden="1"/>
    <cellStyle name="Collegamento ipertestuale" xfId="913" builtinId="8" hidden="1"/>
    <cellStyle name="Collegamento ipertestuale" xfId="915" builtinId="8" hidden="1"/>
    <cellStyle name="Collegamento ipertestuale" xfId="917" builtinId="8" hidden="1"/>
    <cellStyle name="Collegamento ipertestuale" xfId="919" builtinId="8" hidden="1"/>
    <cellStyle name="Collegamento ipertestuale" xfId="921" builtinId="8" hidden="1"/>
    <cellStyle name="Collegamento ipertestuale" xfId="923" builtinId="8" hidden="1"/>
    <cellStyle name="Collegamento ipertestuale" xfId="925" builtinId="8" hidden="1"/>
    <cellStyle name="Collegamento ipertestuale" xfId="927" builtinId="8" hidden="1"/>
    <cellStyle name="Collegamento ipertestuale" xfId="929" builtinId="8" hidden="1"/>
    <cellStyle name="Collegamento ipertestuale" xfId="931" builtinId="8" hidden="1"/>
    <cellStyle name="Collegamento ipertestuale" xfId="933" builtinId="8" hidden="1"/>
    <cellStyle name="Collegamento ipertestuale" xfId="935" builtinId="8" hidden="1"/>
    <cellStyle name="Collegamento ipertestuale" xfId="937" builtinId="8" hidden="1"/>
    <cellStyle name="Collegamento ipertestuale" xfId="939" builtinId="8" hidden="1"/>
    <cellStyle name="Collegamento ipertestuale" xfId="941" builtinId="8" hidden="1"/>
    <cellStyle name="Collegamento ipertestuale" xfId="943" builtinId="8" hidden="1"/>
    <cellStyle name="Collegamento ipertestuale" xfId="945" builtinId="8" hidden="1"/>
    <cellStyle name="Collegamento ipertestuale" xfId="947" builtinId="8" hidden="1"/>
    <cellStyle name="Collegamento ipertestuale" xfId="949" builtinId="8" hidden="1"/>
    <cellStyle name="Collegamento ipertestuale" xfId="951" builtinId="8" hidden="1"/>
    <cellStyle name="Collegamento ipertestuale" xfId="953" builtinId="8" hidden="1"/>
    <cellStyle name="Collegamento ipertestuale" xfId="955" builtinId="8" hidden="1"/>
    <cellStyle name="Collegamento ipertestuale" xfId="957" builtinId="8" hidden="1"/>
    <cellStyle name="Collegamento ipertestuale" xfId="959" builtinId="8" hidden="1"/>
    <cellStyle name="Collegamento ipertestuale" xfId="961" builtinId="8" hidden="1"/>
    <cellStyle name="Collegamento ipertestuale" xfId="963" builtinId="8" hidden="1"/>
    <cellStyle name="Collegamento ipertestuale" xfId="965" builtinId="8" hidden="1"/>
    <cellStyle name="Collegamento ipertestuale" xfId="967" builtinId="8" hidden="1"/>
    <cellStyle name="Collegamento ipertestuale" xfId="969" builtinId="8" hidden="1"/>
    <cellStyle name="Collegamento ipertestuale" xfId="971" builtinId="8" hidden="1"/>
    <cellStyle name="Collegamento ipertestuale" xfId="973" builtinId="8" hidden="1"/>
    <cellStyle name="Collegamento ipertestuale" xfId="975" builtinId="8" hidden="1"/>
    <cellStyle name="Collegamento ipertestuale" xfId="977" builtinId="8" hidden="1"/>
    <cellStyle name="Collegamento ipertestuale" xfId="979" builtinId="8" hidden="1"/>
    <cellStyle name="Collegamento ipertestuale" xfId="981" builtinId="8" hidden="1"/>
    <cellStyle name="Collegamento ipertestuale" xfId="983" builtinId="8" hidden="1"/>
    <cellStyle name="Collegamento ipertestuale" xfId="985" builtinId="8" hidden="1"/>
    <cellStyle name="Collegamento ipertestuale" xfId="987" builtinId="8" hidden="1"/>
    <cellStyle name="Collegamento ipertestuale" xfId="989" builtinId="8" hidden="1"/>
    <cellStyle name="Collegamento ipertestuale" xfId="991" builtinId="8" hidden="1"/>
    <cellStyle name="Collegamento ipertestuale" xfId="993" builtinId="8" hidden="1"/>
    <cellStyle name="Collegamento ipertestuale" xfId="995" builtinId="8" hidden="1"/>
    <cellStyle name="Collegamento ipertestuale" xfId="997" builtinId="8" hidden="1"/>
    <cellStyle name="Collegamento ipertestuale" xfId="999" builtinId="8" hidden="1"/>
    <cellStyle name="Collegamento ipertestuale" xfId="1001" builtinId="8" hidden="1"/>
    <cellStyle name="Collegamento ipertestuale" xfId="1003" builtinId="8" hidden="1"/>
    <cellStyle name="Collegamento ipertestuale" xfId="1005" builtinId="8" hidden="1"/>
    <cellStyle name="Collegamento ipertestuale" xfId="1007" builtinId="8" hidden="1"/>
    <cellStyle name="Collegamento ipertestuale" xfId="1009" builtinId="8" hidden="1"/>
    <cellStyle name="Collegamento ipertestuale" xfId="1011" builtinId="8" hidden="1"/>
    <cellStyle name="Collegamento ipertestuale" xfId="1013" builtinId="8" hidden="1"/>
    <cellStyle name="Collegamento ipertestuale" xfId="1015" builtinId="8" hidden="1"/>
    <cellStyle name="Collegamento ipertestuale" xfId="1017" builtinId="8" hidden="1"/>
    <cellStyle name="Collegamento ipertestuale" xfId="1019" builtinId="8" hidden="1"/>
    <cellStyle name="Collegamento ipertestuale" xfId="1021" builtinId="8" hidden="1"/>
    <cellStyle name="Collegamento ipertestuale" xfId="1023" builtinId="8" hidden="1"/>
    <cellStyle name="Collegamento ipertestuale" xfId="1025" builtinId="8" hidden="1"/>
    <cellStyle name="Collegamento ipertestuale" xfId="1027" builtinId="8" hidden="1"/>
    <cellStyle name="Collegamento ipertestuale" xfId="1029" builtinId="8" hidden="1"/>
    <cellStyle name="Collegamento ipertestuale" xfId="1031" builtinId="8" hidden="1"/>
    <cellStyle name="Collegamento ipertestuale" xfId="1033" builtinId="8" hidden="1"/>
    <cellStyle name="Collegamento ipertestuale" xfId="1035" builtinId="8" hidden="1"/>
    <cellStyle name="Collegamento ipertestuale" xfId="1037" builtinId="8" hidden="1"/>
    <cellStyle name="Collegamento ipertestuale" xfId="1039" builtinId="8" hidden="1"/>
    <cellStyle name="Collegamento ipertestuale" xfId="1041" builtinId="8" hidden="1"/>
    <cellStyle name="Collegamento ipertestuale" xfId="1043" builtinId="8" hidden="1"/>
    <cellStyle name="Collegamento ipertestuale" xfId="1045" builtinId="8" hidden="1"/>
    <cellStyle name="Collegamento ipertestuale" xfId="1047" builtinId="8" hidden="1"/>
    <cellStyle name="Collegamento ipertestuale" xfId="1049" builtinId="8" hidden="1"/>
    <cellStyle name="Collegamento ipertestuale" xfId="1051" builtinId="8" hidden="1"/>
    <cellStyle name="Collegamento ipertestuale" xfId="1053" builtinId="8" hidden="1"/>
    <cellStyle name="Collegamento ipertestuale" xfId="1055" builtinId="8" hidden="1"/>
    <cellStyle name="Collegamento ipertestuale" xfId="1057" builtinId="8" hidden="1"/>
    <cellStyle name="Collegamento ipertestuale" xfId="1059" builtinId="8" hidden="1"/>
    <cellStyle name="Collegamento ipertestuale" xfId="1061" builtinId="8" hidden="1"/>
    <cellStyle name="Collegamento ipertestuale" xfId="1063" builtinId="8" hidden="1"/>
    <cellStyle name="Collegamento ipertestuale" xfId="1065" builtinId="8" hidden="1"/>
    <cellStyle name="Collegamento ipertestuale" xfId="1067" builtinId="8" hidden="1"/>
    <cellStyle name="Collegamento ipertestuale" xfId="1069" builtinId="8" hidden="1"/>
    <cellStyle name="Collegamento ipertestuale" xfId="1071" builtinId="8" hidden="1"/>
    <cellStyle name="Collegamento ipertestuale" xfId="1073" builtinId="8" hidden="1"/>
    <cellStyle name="Collegamento ipertestuale" xfId="1075" builtinId="8" hidden="1"/>
    <cellStyle name="Collegamento ipertestuale" xfId="1077" builtinId="8" hidden="1"/>
    <cellStyle name="Collegamento ipertestuale" xfId="1079" builtinId="8" hidden="1"/>
    <cellStyle name="Collegamento ipertestuale" xfId="1081" builtinId="8" hidden="1"/>
    <cellStyle name="Collegamento ipertestuale" xfId="1083" builtinId="8" hidden="1"/>
    <cellStyle name="Collegamento ipertestuale" xfId="1085" builtinId="8" hidden="1"/>
    <cellStyle name="Collegamento ipertestuale" xfId="1087" builtinId="8" hidden="1"/>
    <cellStyle name="Collegamento ipertestuale" xfId="1089" builtinId="8" hidden="1"/>
    <cellStyle name="Collegamento ipertestuale" xfId="1091" builtinId="8" hidden="1"/>
    <cellStyle name="Collegamento ipertestuale" xfId="1093" builtinId="8" hidden="1"/>
    <cellStyle name="Collegamento ipertestuale" xfId="1095" builtinId="8" hidden="1"/>
    <cellStyle name="Collegamento ipertestuale" xfId="1097" builtinId="8" hidden="1"/>
    <cellStyle name="Collegamento ipertestuale" xfId="1099" builtinId="8" hidden="1"/>
    <cellStyle name="Collegamento ipertestuale" xfId="1101" builtinId="8" hidden="1"/>
    <cellStyle name="Collegamento ipertestuale" xfId="1103" builtinId="8" hidden="1"/>
    <cellStyle name="Collegamento ipertestuale" xfId="1105" builtinId="8" hidden="1"/>
    <cellStyle name="Collegamento ipertestuale" xfId="1107" builtinId="8" hidden="1"/>
    <cellStyle name="Collegamento ipertestuale" xfId="1109" builtinId="8" hidden="1"/>
    <cellStyle name="Collegamento ipertestuale" xfId="1111" builtinId="8" hidden="1"/>
    <cellStyle name="Collegamento ipertestuale" xfId="1113" builtinId="8" hidden="1"/>
    <cellStyle name="Collegamento ipertestuale" xfId="1115" builtinId="8" hidden="1"/>
    <cellStyle name="Collegamento ipertestuale" xfId="1117" builtinId="8" hidden="1"/>
    <cellStyle name="Collegamento ipertestuale" xfId="1119" builtinId="8" hidden="1"/>
    <cellStyle name="Collegamento ipertestuale" xfId="1121" builtinId="8" hidden="1"/>
    <cellStyle name="Collegamento ipertestuale" xfId="1123" builtinId="8" hidden="1"/>
    <cellStyle name="Collegamento ipertestuale" xfId="1125" builtinId="8" hidden="1"/>
    <cellStyle name="Collegamento ipertestuale" xfId="1127" builtinId="8" hidden="1"/>
    <cellStyle name="Collegamento ipertestuale" xfId="1129" builtinId="8" hidden="1"/>
    <cellStyle name="Collegamento ipertestuale" xfId="1131" builtinId="8" hidden="1"/>
    <cellStyle name="Collegamento ipertestuale" xfId="1133" builtinId="8" hidden="1"/>
    <cellStyle name="Collegamento ipertestuale" xfId="1135" builtinId="8" hidden="1"/>
    <cellStyle name="Collegamento ipertestuale" xfId="1137" builtinId="8" hidden="1"/>
    <cellStyle name="Collegamento ipertestuale" xfId="1139" builtinId="8" hidden="1"/>
    <cellStyle name="Collegamento ipertestuale" xfId="1141" builtinId="8" hidden="1"/>
    <cellStyle name="Collegamento ipertestuale" xfId="1143" builtinId="8" hidden="1"/>
    <cellStyle name="Collegamento ipertestuale" xfId="1145" builtinId="8" hidden="1"/>
    <cellStyle name="Collegamento ipertestuale" xfId="1147" builtinId="8" hidden="1"/>
    <cellStyle name="Collegamento ipertestuale" xfId="1149" builtinId="8" hidden="1"/>
    <cellStyle name="Collegamento ipertestuale" xfId="1151" builtinId="8" hidden="1"/>
    <cellStyle name="Collegamento ipertestuale" xfId="1153" builtinId="8" hidden="1"/>
    <cellStyle name="Collegamento ipertestuale" xfId="1155" builtinId="8" hidden="1"/>
    <cellStyle name="Collegamento ipertestuale" xfId="1157" builtinId="8" hidden="1"/>
    <cellStyle name="Collegamento ipertestuale" xfId="1159" builtinId="8" hidden="1"/>
    <cellStyle name="Collegamento ipertestuale" xfId="1161" builtinId="8" hidden="1"/>
    <cellStyle name="Collegamento ipertestuale" xfId="1163" builtinId="8" hidden="1"/>
    <cellStyle name="Collegamento ipertestuale" xfId="1165" builtinId="8" hidden="1"/>
    <cellStyle name="Collegamento ipertestuale" xfId="1167" builtinId="8" hidden="1"/>
    <cellStyle name="Collegamento ipertestuale" xfId="1169" builtinId="8" hidden="1"/>
    <cellStyle name="Collegamento ipertestuale" xfId="1171" builtinId="8" hidden="1"/>
    <cellStyle name="Collegamento ipertestuale" xfId="1173" builtinId="8" hidden="1"/>
    <cellStyle name="Collegamento ipertestuale" xfId="1175" builtinId="8" hidden="1"/>
    <cellStyle name="Collegamento ipertestuale" xfId="1177" builtinId="8" hidden="1"/>
    <cellStyle name="Collegamento ipertestuale" xfId="1179" builtinId="8" hidden="1"/>
    <cellStyle name="Collegamento ipertestuale" xfId="1181" builtinId="8" hidden="1"/>
    <cellStyle name="Collegamento ipertestuale" xfId="1183" builtinId="8" hidden="1"/>
    <cellStyle name="Collegamento ipertestuale" xfId="1185" builtinId="8" hidden="1"/>
    <cellStyle name="Collegamento ipertestuale" xfId="1187" builtinId="8" hidden="1"/>
    <cellStyle name="Collegamento ipertestuale" xfId="1189" builtinId="8" hidden="1"/>
    <cellStyle name="Collegamento ipertestuale" xfId="1191" builtinId="8" hidden="1"/>
    <cellStyle name="Collegamento ipertestuale" xfId="1193" builtinId="8" hidden="1"/>
    <cellStyle name="Collegamento ipertestuale" xfId="1195" builtinId="8" hidden="1"/>
    <cellStyle name="Collegamento ipertestuale" xfId="1197" builtinId="8" hidden="1"/>
    <cellStyle name="Collegamento ipertestuale" xfId="1199" builtinId="8" hidden="1"/>
    <cellStyle name="Collegamento ipertestuale" xfId="1201" builtinId="8" hidden="1"/>
    <cellStyle name="Collegamento ipertestuale" xfId="1203" builtinId="8" hidden="1"/>
    <cellStyle name="Collegamento ipertestuale" xfId="1205" builtinId="8" hidden="1"/>
    <cellStyle name="Collegamento ipertestuale" xfId="1207" builtinId="8" hidden="1"/>
    <cellStyle name="Collegamento ipertestuale" xfId="1209" builtinId="8" hidden="1"/>
    <cellStyle name="Collegamento ipertestuale" xfId="1211" builtinId="8" hidden="1"/>
    <cellStyle name="Collegamento ipertestuale" xfId="1213" builtinId="8" hidden="1"/>
    <cellStyle name="Collegamento ipertestuale" xfId="1215" builtinId="8" hidden="1"/>
    <cellStyle name="Collegamento ipertestuale" xfId="1217" builtinId="8" hidden="1"/>
    <cellStyle name="Collegamento ipertestuale" xfId="1219" builtinId="8" hidden="1"/>
    <cellStyle name="Collegamento ipertestuale" xfId="1221" builtinId="8" hidden="1"/>
    <cellStyle name="Collegamento ipertestuale" xfId="1223" builtinId="8" hidden="1"/>
    <cellStyle name="Collegamento ipertestuale" xfId="1225" builtinId="8" hidden="1"/>
    <cellStyle name="Collegamento ipertestuale" xfId="1227" builtinId="8" hidden="1"/>
    <cellStyle name="Collegamento ipertestuale" xfId="1229" builtinId="8" hidden="1"/>
    <cellStyle name="Collegamento ipertestuale" xfId="1231" builtinId="8" hidden="1"/>
    <cellStyle name="Collegamento ipertestuale" xfId="1233" builtinId="8" hidden="1"/>
    <cellStyle name="Collegamento ipertestuale" xfId="1235" builtinId="8" hidden="1"/>
    <cellStyle name="Collegamento ipertestuale" xfId="1237" builtinId="8" hidden="1"/>
    <cellStyle name="Collegamento ipertestuale" xfId="1239" builtinId="8" hidden="1"/>
    <cellStyle name="Collegamento ipertestuale" xfId="1241" builtinId="8" hidden="1"/>
    <cellStyle name="Collegamento ipertestuale" xfId="1243" builtinId="8" hidden="1"/>
    <cellStyle name="Collegamento ipertestuale" xfId="1245" builtinId="8" hidden="1"/>
    <cellStyle name="Collegamento ipertestuale" xfId="1247" builtinId="8" hidden="1"/>
    <cellStyle name="Collegamento ipertestuale" xfId="1249" builtinId="8" hidden="1"/>
    <cellStyle name="Collegamento ipertestuale" xfId="1251" builtinId="8" hidden="1"/>
    <cellStyle name="Collegamento ipertestuale" xfId="1253" builtinId="8" hidden="1"/>
    <cellStyle name="Collegamento ipertestuale" xfId="1255" builtinId="8" hidden="1"/>
    <cellStyle name="Collegamento ipertestuale" xfId="1257" builtinId="8" hidden="1"/>
    <cellStyle name="Collegamento ipertestuale" xfId="1259" builtinId="8" hidden="1"/>
    <cellStyle name="Collegamento ipertestuale" xfId="1261" builtinId="8" hidden="1"/>
    <cellStyle name="Collegamento ipertestuale" xfId="1263" builtinId="8" hidden="1"/>
    <cellStyle name="Collegamento ipertestuale" xfId="1265" builtinId="8" hidden="1"/>
    <cellStyle name="Collegamento ipertestuale" xfId="1267" builtinId="8" hidden="1"/>
    <cellStyle name="Collegamento ipertestuale" xfId="1269" builtinId="8" hidden="1"/>
    <cellStyle name="Collegamento ipertestuale" xfId="1271" builtinId="8" hidden="1"/>
    <cellStyle name="Collegamento ipertestuale" xfId="1273" builtinId="8" hidden="1"/>
    <cellStyle name="Collegamento ipertestuale" xfId="1275" builtinId="8" hidden="1"/>
    <cellStyle name="Collegamento ipertestuale" xfId="1277" builtinId="8" hidden="1"/>
    <cellStyle name="Collegamento ipertestuale" xfId="1279" builtinId="8" hidden="1"/>
    <cellStyle name="Collegamento ipertestuale" xfId="1281" builtinId="8" hidden="1"/>
    <cellStyle name="Collegamento ipertestuale" xfId="1283" builtinId="8" hidden="1"/>
    <cellStyle name="Collegamento ipertestuale" xfId="1285" builtinId="8" hidden="1"/>
    <cellStyle name="Collegamento ipertestuale" xfId="1287" builtinId="8" hidden="1"/>
    <cellStyle name="Collegamento ipertestuale" xfId="1289" builtinId="8" hidden="1"/>
    <cellStyle name="Collegamento ipertestuale" xfId="1291" builtinId="8" hidden="1"/>
    <cellStyle name="Collegamento ipertestuale" xfId="1293" builtinId="8" hidden="1"/>
    <cellStyle name="Collegamento ipertestuale" xfId="1295" builtinId="8" hidden="1"/>
    <cellStyle name="Collegamento ipertestuale" xfId="1297" builtinId="8" hidden="1"/>
    <cellStyle name="Collegamento ipertestuale" xfId="1299" builtinId="8" hidden="1"/>
    <cellStyle name="Collegamento ipertestuale" xfId="1301" builtinId="8" hidden="1"/>
    <cellStyle name="Collegamento ipertestuale" xfId="1303" builtinId="8" hidden="1"/>
    <cellStyle name="Collegamento ipertestuale" xfId="1305" builtinId="8" hidden="1"/>
    <cellStyle name="Collegamento ipertestuale" xfId="1307" builtinId="8" hidden="1"/>
    <cellStyle name="Collegamento ipertestuale" xfId="1309" builtinId="8" hidden="1"/>
    <cellStyle name="Collegamento ipertestuale" xfId="1311" builtinId="8" hidden="1"/>
    <cellStyle name="Collegamento ipertestuale" xfId="1313" builtinId="8" hidden="1"/>
    <cellStyle name="Collegamento ipertestuale" xfId="1315" builtinId="8" hidden="1"/>
    <cellStyle name="Collegamento ipertestuale" xfId="1317" builtinId="8" hidden="1"/>
    <cellStyle name="Collegamento ipertestuale" xfId="1319" builtinId="8" hidden="1"/>
    <cellStyle name="Collegamento ipertestuale" xfId="1321" builtinId="8" hidden="1"/>
    <cellStyle name="Collegamento ipertestuale" xfId="1323" builtinId="8" hidden="1"/>
    <cellStyle name="Collegamento ipertestuale" xfId="1325" builtinId="8" hidden="1"/>
    <cellStyle name="Collegamento ipertestuale" xfId="1327" builtinId="8" hidden="1"/>
    <cellStyle name="Collegamento ipertestuale" xfId="1329" builtinId="8" hidden="1"/>
    <cellStyle name="Collegamento ipertestuale" xfId="1331" builtinId="8" hidden="1"/>
    <cellStyle name="Collegamento ipertestuale" xfId="1333" builtinId="8" hidden="1"/>
    <cellStyle name="Collegamento ipertestuale" xfId="1335" builtinId="8" hidden="1"/>
    <cellStyle name="Collegamento ipertestuale" xfId="1337" builtinId="8" hidden="1"/>
    <cellStyle name="Collegamento ipertestuale" xfId="1339" builtinId="8" hidden="1"/>
    <cellStyle name="Collegamento ipertestuale" xfId="1341" builtinId="8" hidden="1"/>
    <cellStyle name="Collegamento ipertestuale" xfId="1343" builtinId="8" hidden="1"/>
    <cellStyle name="Collegamento ipertestuale" xfId="1345" builtinId="8" hidden="1"/>
    <cellStyle name="Collegamento ipertestuale" xfId="1347" builtinId="8" hidden="1"/>
    <cellStyle name="Collegamento ipertestuale" xfId="1349" builtinId="8" hidden="1"/>
    <cellStyle name="Collegamento ipertestuale" xfId="1351" builtinId="8" hidden="1"/>
    <cellStyle name="Collegamento ipertestuale" xfId="1353" builtinId="8" hidden="1"/>
    <cellStyle name="Collegamento ipertestuale" xfId="1355" builtinId="8" hidden="1"/>
    <cellStyle name="Collegamento ipertestuale" xfId="1357" builtinId="8" hidden="1"/>
    <cellStyle name="Collegamento ipertestuale" xfId="1359" builtinId="8" hidden="1"/>
    <cellStyle name="Collegamento ipertestuale" xfId="1361" builtinId="8" hidden="1"/>
    <cellStyle name="Collegamento ipertestuale" xfId="1363" builtinId="8" hidden="1"/>
    <cellStyle name="Collegamento ipertestuale" xfId="1365" builtinId="8" hidden="1"/>
    <cellStyle name="Collegamento ipertestuale" xfId="1367" builtinId="8" hidden="1"/>
    <cellStyle name="Collegamento ipertestuale" xfId="1369" builtinId="8" hidden="1"/>
    <cellStyle name="Collegamento ipertestuale" xfId="1371" builtinId="8" hidden="1"/>
    <cellStyle name="Collegamento ipertestuale" xfId="1373" builtinId="8" hidden="1"/>
    <cellStyle name="Collegamento ipertestuale" xfId="1375" builtinId="8" hidden="1"/>
    <cellStyle name="Collegamento ipertestuale" xfId="1377" builtinId="8" hidden="1"/>
    <cellStyle name="Collegamento ipertestuale" xfId="1379" builtinId="8" hidden="1"/>
    <cellStyle name="Collegamento ipertestuale" xfId="1381" builtinId="8" hidden="1"/>
    <cellStyle name="Collegamento ipertestuale" xfId="1383" builtinId="8" hidden="1"/>
    <cellStyle name="Collegamento ipertestuale" xfId="1385" builtinId="8" hidden="1"/>
    <cellStyle name="Collegamento ipertestuale" xfId="1387" builtinId="8" hidden="1"/>
    <cellStyle name="Collegamento ipertestuale" xfId="1389" builtinId="8" hidden="1"/>
    <cellStyle name="Collegamento ipertestuale" xfId="1391" builtinId="8" hidden="1"/>
    <cellStyle name="Collegamento ipertestuale" xfId="1393" builtinId="8" hidden="1"/>
    <cellStyle name="Collegamento ipertestuale" xfId="1395" builtinId="8" hidden="1"/>
    <cellStyle name="Collegamento ipertestuale" xfId="1397" builtinId="8" hidden="1"/>
    <cellStyle name="Collegamento ipertestuale" xfId="1399" builtinId="8" hidden="1"/>
    <cellStyle name="Collegamento ipertestuale" xfId="1401" builtinId="8" hidden="1"/>
    <cellStyle name="Collegamento ipertestuale" xfId="1403" builtinId="8" hidden="1"/>
    <cellStyle name="Collegamento ipertestuale" xfId="1405" builtinId="8" hidden="1"/>
    <cellStyle name="Collegamento ipertestuale" xfId="1407" builtinId="8" hidden="1"/>
    <cellStyle name="Collegamento ipertestuale" xfId="1409" builtinId="8" hidden="1"/>
    <cellStyle name="Collegamento ipertestuale" xfId="1411" builtinId="8" hidden="1"/>
    <cellStyle name="Collegamento ipertestuale" xfId="1413" builtinId="8" hidden="1"/>
    <cellStyle name="Collegamento ipertestuale" xfId="1415" builtinId="8" hidden="1"/>
    <cellStyle name="Collegamento ipertestuale" xfId="1417" builtinId="8" hidden="1"/>
    <cellStyle name="Collegamento ipertestuale" xfId="1419" builtinId="8" hidden="1"/>
    <cellStyle name="Collegamento ipertestuale" xfId="1421" builtinId="8" hidden="1"/>
    <cellStyle name="Collegamento ipertestuale" xfId="1423" builtinId="8" hidden="1"/>
    <cellStyle name="Collegamento ipertestuale" xfId="1425" builtinId="8" hidden="1"/>
    <cellStyle name="Collegamento ipertestuale" xfId="1427" builtinId="8" hidden="1"/>
    <cellStyle name="Collegamento ipertestuale" xfId="1429" builtinId="8" hidden="1"/>
    <cellStyle name="Collegamento ipertestuale" xfId="1431" builtinId="8" hidden="1"/>
    <cellStyle name="Collegamento ipertestuale" xfId="1433" builtinId="8" hidden="1"/>
    <cellStyle name="Collegamento ipertestuale" xfId="1435" builtinId="8" hidden="1"/>
    <cellStyle name="Collegamento ipertestuale" xfId="1437" builtinId="8" hidden="1"/>
    <cellStyle name="Collegamento ipertestuale" xfId="1439" builtinId="8" hidden="1"/>
    <cellStyle name="Collegamento ipertestuale" xfId="1441" builtinId="8" hidden="1"/>
    <cellStyle name="Collegamento ipertestuale" xfId="1443" builtinId="8" hidden="1"/>
    <cellStyle name="Collegamento ipertestuale" xfId="1445" builtinId="8" hidden="1"/>
    <cellStyle name="Collegamento ipertestuale" xfId="1447" builtinId="8" hidden="1"/>
    <cellStyle name="Collegamento ipertestuale" xfId="1449" builtinId="8" hidden="1"/>
    <cellStyle name="Collegamento ipertestuale" xfId="1451" builtinId="8" hidden="1"/>
    <cellStyle name="Collegamento ipertestuale" xfId="1453" builtinId="8" hidden="1"/>
    <cellStyle name="Collegamento ipertestuale" xfId="1455" builtinId="8" hidden="1"/>
    <cellStyle name="Collegamento ipertestuale" xfId="1457" builtinId="8" hidden="1"/>
    <cellStyle name="Collegamento ipertestuale" xfId="1459" builtinId="8" hidden="1"/>
    <cellStyle name="Collegamento ipertestuale" xfId="1461" builtinId="8" hidden="1"/>
    <cellStyle name="Collegamento ipertestuale" xfId="1463" builtinId="8" hidden="1"/>
    <cellStyle name="Collegamento ipertestuale" xfId="1465" builtinId="8" hidden="1"/>
    <cellStyle name="Collegamento ipertestuale" xfId="1467" builtinId="8" hidden="1"/>
    <cellStyle name="Collegamento ipertestuale" xfId="1469" builtinId="8" hidden="1"/>
    <cellStyle name="Collegamento ipertestuale" xfId="1471" builtinId="8" hidden="1"/>
    <cellStyle name="Collegamento ipertestuale" xfId="1473" builtinId="8" hidden="1"/>
    <cellStyle name="Collegamento ipertestuale" xfId="1475" builtinId="8" hidden="1"/>
    <cellStyle name="Collegamento ipertestuale" xfId="1477" builtinId="8" hidden="1"/>
    <cellStyle name="Collegamento ipertestuale" xfId="1479" builtinId="8" hidden="1"/>
    <cellStyle name="Collegamento ipertestuale" xfId="1481" builtinId="8" hidden="1"/>
    <cellStyle name="Collegamento ipertestuale" xfId="1483" builtinId="8" hidden="1"/>
    <cellStyle name="Collegamento ipertestuale" xfId="1485" builtinId="8" hidden="1"/>
    <cellStyle name="Collegamento ipertestuale" xfId="1487" builtinId="8" hidden="1"/>
    <cellStyle name="Collegamento ipertestuale" xfId="1489" builtinId="8" hidden="1"/>
    <cellStyle name="Collegamento ipertestuale" xfId="1491" builtinId="8" hidden="1"/>
    <cellStyle name="Collegamento ipertestuale" xfId="1493" builtinId="8" hidden="1"/>
    <cellStyle name="Collegamento ipertestuale" xfId="1495" builtinId="8" hidden="1"/>
    <cellStyle name="Collegamento ipertestuale" xfId="1497" builtinId="8" hidden="1"/>
    <cellStyle name="Collegamento ipertestuale" xfId="1499" builtinId="8" hidden="1"/>
    <cellStyle name="Collegamento ipertestuale" xfId="1501" builtinId="8" hidden="1"/>
    <cellStyle name="Collegamento ipertestuale" xfId="1503" builtinId="8" hidden="1"/>
    <cellStyle name="Collegamento ipertestuale" xfId="1505" builtinId="8" hidden="1"/>
    <cellStyle name="Collegamento ipertestuale" xfId="1507" builtinId="8" hidden="1"/>
    <cellStyle name="Collegamento ipertestuale" xfId="1509" builtinId="8" hidden="1"/>
    <cellStyle name="Collegamento ipertestuale" xfId="1511" builtinId="8" hidden="1"/>
    <cellStyle name="Collegamento ipertestuale" xfId="1513" builtinId="8" hidden="1"/>
    <cellStyle name="Collegamento ipertestuale" xfId="1515" builtinId="8" hidden="1"/>
    <cellStyle name="Collegamento ipertestuale" xfId="1517" builtinId="8" hidden="1"/>
    <cellStyle name="Collegamento ipertestuale" xfId="1519" builtinId="8" hidden="1"/>
    <cellStyle name="Collegamento ipertestuale" xfId="1521" builtinId="8" hidden="1"/>
    <cellStyle name="Collegamento ipertestuale" xfId="1523" builtinId="8" hidden="1"/>
    <cellStyle name="Collegamento ipertestuale" xfId="1525" builtinId="8" hidden="1"/>
    <cellStyle name="Collegamento ipertestuale" xfId="1527" builtinId="8" hidden="1"/>
    <cellStyle name="Collegamento ipertestuale" xfId="1529" builtinId="8" hidden="1"/>
    <cellStyle name="Collegamento ipertestuale" xfId="1531" builtinId="8" hidden="1"/>
    <cellStyle name="Collegamento ipertestuale" xfId="1533" builtinId="8" hidden="1"/>
    <cellStyle name="Collegamento ipertestuale" xfId="1535" builtinId="8" hidden="1"/>
    <cellStyle name="Collegamento ipertestuale" xfId="1537" builtinId="8" hidden="1"/>
    <cellStyle name="Collegamento ipertestuale" xfId="1539" builtinId="8" hidden="1"/>
    <cellStyle name="Collegamento ipertestuale" xfId="1541" builtinId="8" hidden="1"/>
    <cellStyle name="Collegamento ipertestuale" xfId="1543" builtinId="8" hidden="1"/>
    <cellStyle name="Collegamento ipertestuale" xfId="1545" builtinId="8" hidden="1"/>
    <cellStyle name="Collegamento ipertestuale" xfId="1547" builtinId="8" hidden="1"/>
    <cellStyle name="Collegamento ipertestuale" xfId="1549" builtinId="8" hidden="1"/>
    <cellStyle name="Collegamento ipertestuale" xfId="1551" builtinId="8" hidden="1"/>
    <cellStyle name="Collegamento ipertestuale" xfId="1553" builtinId="8" hidden="1"/>
    <cellStyle name="Collegamento ipertestuale" xfId="1555" builtinId="8" hidden="1"/>
    <cellStyle name="Collegamento ipertestuale" xfId="1557" builtinId="8" hidden="1"/>
    <cellStyle name="Collegamento ipertestuale" xfId="1559" builtinId="8" hidden="1"/>
    <cellStyle name="Collegamento ipertestuale" xfId="1561" builtinId="8" hidden="1"/>
    <cellStyle name="Collegamento ipertestuale" xfId="1563" builtinId="8" hidden="1"/>
    <cellStyle name="Collegamento ipertestuale" xfId="1565" builtinId="8" hidden="1"/>
    <cellStyle name="Collegamento ipertestuale" xfId="1567" builtinId="8" hidden="1"/>
    <cellStyle name="Collegamento ipertestuale" xfId="1569" builtinId="8" hidden="1"/>
    <cellStyle name="Collegamento ipertestuale" xfId="1571" builtinId="8" hidden="1"/>
    <cellStyle name="Collegamento ipertestuale" xfId="1573" builtinId="8" hidden="1"/>
    <cellStyle name="Collegamento ipertestuale" xfId="1575" builtinId="8" hidden="1"/>
    <cellStyle name="Collegamento ipertestuale" xfId="1577" builtinId="8" hidden="1"/>
    <cellStyle name="Collegamento ipertestuale" xfId="1579" builtinId="8" hidden="1"/>
    <cellStyle name="Collegamento ipertestuale" xfId="1581" builtinId="8" hidden="1"/>
    <cellStyle name="Collegamento ipertestuale" xfId="1583" builtinId="8" hidden="1"/>
    <cellStyle name="Collegamento ipertestuale" xfId="1585" builtinId="8" hidden="1"/>
    <cellStyle name="Collegamento ipertestuale" xfId="1587" builtinId="8" hidden="1"/>
    <cellStyle name="Collegamento ipertestuale" xfId="1589" builtinId="8" hidden="1"/>
    <cellStyle name="Collegamento ipertestuale" xfId="1591" builtinId="8" hidden="1"/>
    <cellStyle name="Collegamento ipertestuale" xfId="1593" builtinId="8" hidden="1"/>
    <cellStyle name="Collegamento ipertestuale" xfId="1595" builtinId="8" hidden="1"/>
    <cellStyle name="Collegamento ipertestuale" xfId="1597" builtinId="8" hidden="1"/>
    <cellStyle name="Collegamento ipertestuale" xfId="1599" builtinId="8" hidden="1"/>
    <cellStyle name="Collegamento ipertestuale" xfId="1601" builtinId="8" hidden="1"/>
    <cellStyle name="Collegamento ipertestuale" xfId="1603" builtinId="8" hidden="1"/>
    <cellStyle name="Collegamento ipertestuale" xfId="1605" builtinId="8" hidden="1"/>
    <cellStyle name="Collegamento ipertestuale" xfId="1607" builtinId="8" hidden="1"/>
    <cellStyle name="Collegamento ipertestuale" xfId="1609" builtinId="8" hidden="1"/>
    <cellStyle name="Collegamento ipertestuale" xfId="1611" builtinId="8" hidden="1"/>
    <cellStyle name="Collegamento ipertestuale" xfId="1613" builtinId="8" hidden="1"/>
    <cellStyle name="Collegamento ipertestuale" xfId="1615" builtinId="8" hidden="1"/>
    <cellStyle name="Collegamento ipertestuale" xfId="1617" builtinId="8" hidden="1"/>
    <cellStyle name="Collegamento ipertestuale" xfId="1619" builtinId="8" hidden="1"/>
    <cellStyle name="Collegamento ipertestuale" xfId="1621" builtinId="8" hidden="1"/>
    <cellStyle name="Collegamento ipertestuale" xfId="1623" builtinId="8" hidden="1"/>
    <cellStyle name="Collegamento ipertestuale" xfId="1625" builtinId="8" hidden="1"/>
    <cellStyle name="Collegamento ipertestuale" xfId="1627" builtinId="8" hidden="1"/>
    <cellStyle name="Collegamento ipertestuale" xfId="1629" builtinId="8" hidden="1"/>
    <cellStyle name="Collegamento ipertestuale" xfId="1631" builtinId="8" hidden="1"/>
    <cellStyle name="Collegamento ipertestuale" xfId="1633" builtinId="8" hidden="1"/>
    <cellStyle name="Collegamento ipertestuale" xfId="1635" builtinId="8" hidden="1"/>
    <cellStyle name="Collegamento ipertestuale" xfId="1637" builtinId="8" hidden="1"/>
    <cellStyle name="Collegamento ipertestuale" xfId="1639" builtinId="8" hidden="1"/>
    <cellStyle name="Collegamento ipertestuale" xfId="1641" builtinId="8" hidden="1"/>
    <cellStyle name="Collegamento ipertestuale" xfId="1643" builtinId="8" hidden="1"/>
    <cellStyle name="Collegamento ipertestuale" xfId="1645" builtinId="8" hidden="1"/>
    <cellStyle name="Collegamento ipertestuale" xfId="1647" builtinId="8" hidden="1"/>
    <cellStyle name="Collegamento ipertestuale" xfId="1649" builtinId="8" hidden="1"/>
    <cellStyle name="Collegamento ipertestuale" xfId="1651" builtinId="8" hidden="1"/>
    <cellStyle name="Collegamento ipertestuale" xfId="1653" builtinId="8" hidden="1"/>
    <cellStyle name="Collegamento ipertestuale" xfId="1655" builtinId="8" hidden="1"/>
    <cellStyle name="Collegamento ipertestuale" xfId="1657" builtinId="8" hidden="1"/>
    <cellStyle name="Collegamento ipertestuale" xfId="1659" builtinId="8" hidden="1"/>
    <cellStyle name="Collegamento ipertestuale" xfId="1661" builtinId="8" hidden="1"/>
    <cellStyle name="Collegamento ipertestuale" xfId="1663" builtinId="8" hidden="1"/>
    <cellStyle name="Collegamento ipertestuale" xfId="1665" builtinId="8" hidden="1"/>
    <cellStyle name="Collegamento ipertestuale" xfId="1667" builtinId="8" hidden="1"/>
    <cellStyle name="Collegamento ipertestuale" xfId="1669" builtinId="8" hidden="1"/>
    <cellStyle name="Collegamento ipertestuale" xfId="1671" builtinId="8" hidden="1"/>
    <cellStyle name="Collegamento ipertestuale" xfId="1673" builtinId="8" hidden="1"/>
    <cellStyle name="Collegamento ipertestuale" xfId="1675" builtinId="8" hidden="1"/>
    <cellStyle name="Collegamento ipertestuale" xfId="1677" builtinId="8" hidden="1"/>
    <cellStyle name="Collegamento ipertestuale" xfId="1679" builtinId="8" hidden="1"/>
    <cellStyle name="Collegamento ipertestuale" xfId="1681" builtinId="8" hidden="1"/>
    <cellStyle name="Collegamento ipertestuale" xfId="1683" builtinId="8" hidden="1"/>
    <cellStyle name="Collegamento ipertestuale" xfId="1685" builtinId="8" hidden="1"/>
    <cellStyle name="Collegamento ipertestuale" xfId="1687" builtinId="8" hidden="1"/>
    <cellStyle name="Collegamento ipertestuale" xfId="1689" builtinId="8" hidden="1"/>
    <cellStyle name="Collegamento ipertestuale" xfId="1691" builtinId="8" hidden="1"/>
    <cellStyle name="Collegamento ipertestuale" xfId="1693" builtinId="8" hidden="1"/>
    <cellStyle name="Collegamento ipertestuale" xfId="1695" builtinId="8" hidden="1"/>
    <cellStyle name="Collegamento ipertestuale" xfId="1697" builtinId="8" hidden="1"/>
    <cellStyle name="Collegamento ipertestuale" xfId="1699" builtinId="8" hidden="1"/>
    <cellStyle name="Collegamento ipertestuale" xfId="1701" builtinId="8" hidden="1"/>
    <cellStyle name="Collegamento ipertestuale" xfId="1703" builtinId="8" hidden="1"/>
    <cellStyle name="Collegamento ipertestuale" xfId="1705" builtinId="8" hidden="1"/>
    <cellStyle name="Collegamento ipertestuale" xfId="1707" builtinId="8" hidden="1"/>
    <cellStyle name="Collegamento ipertestuale" xfId="1709" builtinId="8" hidden="1"/>
    <cellStyle name="Collegamento ipertestuale" xfId="1711" builtinId="8" hidden="1"/>
    <cellStyle name="Collegamento ipertestuale" xfId="1713" builtinId="8" hidden="1"/>
    <cellStyle name="Collegamento ipertestuale" xfId="1715" builtinId="8" hidden="1"/>
    <cellStyle name="Collegamento ipertestuale" xfId="1717" builtinId="8" hidden="1"/>
    <cellStyle name="Collegamento ipertestuale" xfId="1719" builtinId="8" hidden="1"/>
    <cellStyle name="Collegamento ipertestuale" xfId="1721" builtinId="8" hidden="1"/>
    <cellStyle name="Collegamento ipertestuale" xfId="1723" builtinId="8" hidden="1"/>
    <cellStyle name="Collegamento ipertestuale" xfId="1725" builtinId="8" hidden="1"/>
    <cellStyle name="Collegamento ipertestuale" xfId="1727" builtinId="8" hidden="1"/>
    <cellStyle name="Collegamento ipertestuale" xfId="1729" builtinId="8" hidden="1"/>
    <cellStyle name="Collegamento ipertestuale" xfId="1731" builtinId="8" hidden="1"/>
    <cellStyle name="Collegamento ipertestuale" xfId="1733" builtinId="8" hidden="1"/>
    <cellStyle name="Collegamento ipertestuale" xfId="1735" builtinId="8" hidden="1"/>
    <cellStyle name="Collegamento ipertestuale" xfId="1737" builtinId="8" hidden="1"/>
    <cellStyle name="Collegamento ipertestuale" xfId="1739" builtinId="8" hidden="1"/>
    <cellStyle name="Collegamento ipertestuale" xfId="1741" builtinId="8" hidden="1"/>
    <cellStyle name="Collegamento ipertestuale" xfId="1743" builtinId="8" hidden="1"/>
    <cellStyle name="Collegamento ipertestuale" xfId="1745" builtinId="8" hidden="1"/>
    <cellStyle name="Collegamento ipertestuale" xfId="1747" builtinId="8" hidden="1"/>
    <cellStyle name="Collegamento ipertestuale" xfId="1749" builtinId="8" hidden="1"/>
    <cellStyle name="Collegamento ipertestuale" xfId="1751" builtinId="8" hidden="1"/>
    <cellStyle name="Collegamento ipertestuale" xfId="1753" builtinId="8" hidden="1"/>
    <cellStyle name="Collegamento ipertestuale" xfId="1755" builtinId="8" hidden="1"/>
    <cellStyle name="Collegamento ipertestuale" xfId="1757" builtinId="8" hidden="1"/>
    <cellStyle name="Collegamento ipertestuale" xfId="1759" builtinId="8" hidden="1"/>
    <cellStyle name="Collegamento ipertestuale" xfId="1761" builtinId="8" hidden="1"/>
    <cellStyle name="Collegamento ipertestuale" xfId="1763" builtinId="8" hidden="1"/>
    <cellStyle name="Collegamento ipertestuale" xfId="1765" builtinId="8" hidden="1"/>
    <cellStyle name="Collegamento ipertestuale" xfId="1767" builtinId="8" hidden="1"/>
    <cellStyle name="Collegamento ipertestuale" xfId="1769" builtinId="8" hidden="1"/>
    <cellStyle name="Collegamento ipertestuale" xfId="1771" builtinId="8" hidden="1"/>
    <cellStyle name="Collegamento ipertestuale" xfId="1773" builtinId="8" hidden="1"/>
    <cellStyle name="Collegamento ipertestuale" xfId="1775" builtinId="8" hidden="1"/>
    <cellStyle name="Collegamento ipertestuale" xfId="1777" builtinId="8" hidden="1"/>
    <cellStyle name="Collegamento ipertestuale" xfId="1779" builtinId="8" hidden="1"/>
    <cellStyle name="Collegamento ipertestuale" xfId="1781" builtinId="8" hidden="1"/>
    <cellStyle name="Collegamento ipertestuale" xfId="1783" builtinId="8" hidden="1"/>
    <cellStyle name="Collegamento ipertestuale" xfId="1785" builtinId="8" hidden="1"/>
    <cellStyle name="Collegamento ipertestuale" xfId="1787" builtinId="8" hidden="1"/>
    <cellStyle name="Collegamento ipertestuale" xfId="1789" builtinId="8" hidden="1"/>
    <cellStyle name="Collegamento ipertestuale" xfId="1791" builtinId="8" hidden="1"/>
    <cellStyle name="Collegamento ipertestuale" xfId="1793" builtinId="8" hidden="1"/>
    <cellStyle name="Collegamento ipertestuale" xfId="1795" builtinId="8" hidden="1"/>
    <cellStyle name="Collegamento ipertestuale" xfId="1797" builtinId="8" hidden="1"/>
    <cellStyle name="Collegamento ipertestuale" xfId="1799" builtinId="8" hidden="1"/>
    <cellStyle name="Collegamento ipertestuale" xfId="1801" builtinId="8" hidden="1"/>
    <cellStyle name="Collegamento ipertestuale" xfId="1803" builtinId="8" hidden="1"/>
    <cellStyle name="Collegamento ipertestuale" xfId="1805" builtinId="8" hidden="1"/>
    <cellStyle name="Collegamento ipertestuale" xfId="1807" builtinId="8" hidden="1"/>
    <cellStyle name="Collegamento ipertestuale" xfId="1809" builtinId="8" hidden="1"/>
    <cellStyle name="Collegamento ipertestuale" xfId="1811" builtinId="8" hidden="1"/>
    <cellStyle name="Collegamento ipertestuale" xfId="1813" builtinId="8" hidden="1"/>
    <cellStyle name="Collegamento ipertestuale" xfId="1815" builtinId="8" hidden="1"/>
    <cellStyle name="Collegamento ipertestuale" xfId="1817" builtinId="8" hidden="1"/>
    <cellStyle name="Collegamento ipertestuale" xfId="1819" builtinId="8" hidden="1"/>
    <cellStyle name="Collegamento ipertestuale" xfId="1821" builtinId="8" hidden="1"/>
    <cellStyle name="Collegamento ipertestuale" xfId="1823" builtinId="8" hidden="1"/>
    <cellStyle name="Collegamento ipertestuale" xfId="1825" builtinId="8" hidden="1"/>
    <cellStyle name="Collegamento ipertestuale" xfId="1827" builtinId="8" hidden="1"/>
    <cellStyle name="Collegamento ipertestuale" xfId="1829" builtinId="8" hidden="1"/>
    <cellStyle name="Collegamento ipertestuale" xfId="1831" builtinId="8" hidden="1"/>
    <cellStyle name="Collegamento ipertestuale" xfId="1833" builtinId="8" hidden="1"/>
    <cellStyle name="Collegamento ipertestuale" xfId="1835" builtinId="8" hidden="1"/>
    <cellStyle name="Collegamento ipertestuale" xfId="1837" builtinId="8" hidden="1"/>
    <cellStyle name="Collegamento ipertestuale" xfId="1839" builtinId="8" hidden="1"/>
    <cellStyle name="Collegamento ipertestuale" xfId="1841" builtinId="8" hidden="1"/>
    <cellStyle name="Collegamento ipertestuale" xfId="1843" builtinId="8" hidden="1"/>
    <cellStyle name="Collegamento ipertestuale" xfId="1845" builtinId="8" hidden="1"/>
    <cellStyle name="Collegamento ipertestuale" xfId="1847" builtinId="8" hidden="1"/>
    <cellStyle name="Collegamento ipertestuale" xfId="1849" builtinId="8" hidden="1"/>
    <cellStyle name="Collegamento ipertestuale" xfId="1851" builtinId="8" hidden="1"/>
    <cellStyle name="Collegamento ipertestuale" xfId="1853" builtinId="8" hidden="1"/>
    <cellStyle name="Collegamento ipertestuale" xfId="1855" builtinId="8" hidden="1"/>
    <cellStyle name="Collegamento ipertestuale" xfId="1857" builtinId="8" hidden="1"/>
    <cellStyle name="Collegamento ipertestuale" xfId="1859" builtinId="8" hidden="1"/>
    <cellStyle name="Collegamento ipertestuale" xfId="1861" builtinId="8" hidden="1"/>
    <cellStyle name="Collegamento ipertestuale" xfId="1863" builtinId="8" hidden="1"/>
    <cellStyle name="Collegamento ipertestuale" xfId="1865" builtinId="8" hidden="1"/>
    <cellStyle name="Collegamento ipertestuale" xfId="1867" builtinId="8" hidden="1"/>
    <cellStyle name="Collegamento ipertestuale" xfId="1869" builtinId="8" hidden="1"/>
    <cellStyle name="Collegamento ipertestuale" xfId="1871" builtinId="8" hidden="1"/>
    <cellStyle name="Collegamento ipertestuale" xfId="1873" builtinId="8" hidden="1"/>
    <cellStyle name="Collegamento ipertestuale" xfId="1875" builtinId="8" hidden="1"/>
    <cellStyle name="Collegamento ipertestuale" xfId="1877" builtinId="8" hidden="1"/>
    <cellStyle name="Collegamento ipertestuale" xfId="1879" builtinId="8" hidden="1"/>
    <cellStyle name="Collegamento ipertestuale" xfId="1881" builtinId="8" hidden="1"/>
    <cellStyle name="Collegamento ipertestuale" xfId="1883" builtinId="8" hidden="1"/>
    <cellStyle name="Collegamento ipertestuale" xfId="1885" builtinId="8" hidden="1"/>
    <cellStyle name="Collegamento ipertestuale" xfId="1887" builtinId="8" hidden="1"/>
    <cellStyle name="Collegamento ipertestuale" xfId="1889" builtinId="8" hidden="1"/>
    <cellStyle name="Collegamento ipertestuale" xfId="1891" builtinId="8" hidden="1"/>
    <cellStyle name="Collegamento ipertestuale" xfId="1893" builtinId="8" hidden="1"/>
    <cellStyle name="Collegamento ipertestuale" xfId="1895" builtinId="8" hidden="1"/>
    <cellStyle name="Collegamento ipertestuale" xfId="1897" builtinId="8" hidden="1"/>
    <cellStyle name="Collegamento ipertestuale" xfId="1899" builtinId="8" hidden="1"/>
    <cellStyle name="Collegamento ipertestuale" xfId="1901" builtinId="8" hidden="1"/>
    <cellStyle name="Collegamento ipertestuale" xfId="1903" builtinId="8" hidden="1"/>
    <cellStyle name="Collegamento ipertestuale" xfId="1905" builtinId="8" hidden="1"/>
    <cellStyle name="Collegamento ipertestuale" xfId="1907" builtinId="8" hidden="1"/>
    <cellStyle name="Collegamento ipertestuale" xfId="1909" builtinId="8" hidden="1"/>
    <cellStyle name="Collegamento ipertestuale" xfId="1911" builtinId="8" hidden="1"/>
    <cellStyle name="Collegamento ipertestuale" xfId="1913" builtinId="8" hidden="1"/>
    <cellStyle name="Collegamento ipertestuale" xfId="1915" builtinId="8" hidden="1"/>
    <cellStyle name="Collegamento ipertestuale" xfId="1917" builtinId="8" hidden="1"/>
    <cellStyle name="Collegamento ipertestuale" xfId="1919" builtinId="8" hidden="1"/>
    <cellStyle name="Collegamento ipertestuale" xfId="1921" builtinId="8" hidden="1"/>
    <cellStyle name="Collegamento ipertestuale" xfId="1923" builtinId="8" hidden="1"/>
    <cellStyle name="Collegamento ipertestuale" xfId="1925" builtinId="8" hidden="1"/>
    <cellStyle name="Collegamento ipertestuale" xfId="1927" builtinId="8" hidden="1"/>
    <cellStyle name="Collegamento ipertestuale" xfId="1929" builtinId="8" hidden="1"/>
    <cellStyle name="Collegamento ipertestuale" xfId="1931" builtinId="8" hidden="1"/>
    <cellStyle name="Collegamento ipertestuale" xfId="1933" builtinId="8" hidden="1"/>
    <cellStyle name="Collegamento ipertestuale" xfId="1935" builtinId="8" hidden="1"/>
    <cellStyle name="Collegamento ipertestuale" xfId="1937" builtinId="8" hidden="1"/>
    <cellStyle name="Collegamento ipertestuale" xfId="1939" builtinId="8" hidden="1"/>
    <cellStyle name="Collegamento ipertestuale" xfId="1941" builtinId="8" hidden="1"/>
    <cellStyle name="Collegamento ipertestuale" xfId="1943" builtinId="8" hidden="1"/>
    <cellStyle name="Collegamento ipertestuale" xfId="1945" builtinId="8" hidden="1"/>
    <cellStyle name="Collegamento ipertestuale" xfId="1947" builtinId="8" hidden="1"/>
    <cellStyle name="Collegamento ipertestuale" xfId="1949" builtinId="8" hidden="1"/>
    <cellStyle name="Collegamento ipertestuale" xfId="1951" builtinId="8" hidden="1"/>
    <cellStyle name="Collegamento ipertestuale" xfId="1953" builtinId="8" hidden="1"/>
    <cellStyle name="Collegamento ipertestuale" xfId="1955" builtinId="8" hidden="1"/>
    <cellStyle name="Collegamento ipertestuale" xfId="1957" builtinId="8" hidden="1"/>
    <cellStyle name="Collegamento ipertestuale" xfId="1959" builtinId="8" hidden="1"/>
    <cellStyle name="Collegamento ipertestuale" xfId="1961" builtinId="8" hidden="1"/>
    <cellStyle name="Collegamento ipertestuale" xfId="1963" builtinId="8" hidden="1"/>
    <cellStyle name="Collegamento ipertestuale" xfId="1965" builtinId="8" hidden="1"/>
    <cellStyle name="Collegamento ipertestuale" xfId="1967" builtinId="8" hidden="1"/>
    <cellStyle name="Collegamento ipertestuale" xfId="1969" builtinId="8" hidden="1"/>
    <cellStyle name="Collegamento ipertestuale" xfId="1971" builtinId="8" hidden="1"/>
    <cellStyle name="Collegamento ipertestuale" xfId="1973" builtinId="8" hidden="1"/>
    <cellStyle name="Collegamento ipertestuale" xfId="1975" builtinId="8" hidden="1"/>
    <cellStyle name="Collegamento ipertestuale" xfId="1977" builtinId="8" hidden="1"/>
    <cellStyle name="Collegamento ipertestuale" xfId="1979" builtinId="8" hidden="1"/>
    <cellStyle name="Collegamento ipertestuale" xfId="1981" builtinId="8" hidden="1"/>
    <cellStyle name="Collegamento ipertestuale" xfId="1983" builtinId="8" hidden="1"/>
    <cellStyle name="Collegamento ipertestuale" xfId="1985" builtinId="8" hidden="1"/>
    <cellStyle name="Collegamento ipertestuale" xfId="1987" builtinId="8" hidden="1"/>
    <cellStyle name="Collegamento ipertestuale" xfId="1989" builtinId="8" hidden="1"/>
    <cellStyle name="Collegamento ipertestuale" xfId="1991" builtinId="8" hidden="1"/>
    <cellStyle name="Collegamento ipertestuale" xfId="1993" builtinId="8" hidden="1"/>
    <cellStyle name="Collegamento ipertestuale" xfId="1995" builtinId="8" hidden="1"/>
    <cellStyle name="Collegamento ipertestuale" xfId="1997" builtinId="8" hidden="1"/>
    <cellStyle name="Collegamento ipertestuale" xfId="1999" builtinId="8" hidden="1"/>
    <cellStyle name="Collegamento ipertestuale" xfId="2001" builtinId="8" hidden="1"/>
    <cellStyle name="Collegamento ipertestuale" xfId="2003" builtinId="8" hidden="1"/>
    <cellStyle name="Collegamento ipertestuale" xfId="2005" builtinId="8" hidden="1"/>
    <cellStyle name="Collegamento ipertestuale" xfId="2007" builtinId="8" hidden="1"/>
    <cellStyle name="Collegamento ipertestuale" xfId="2009" builtinId="8" hidden="1"/>
    <cellStyle name="Collegamento ipertestuale" xfId="2011" builtinId="8" hidden="1"/>
    <cellStyle name="Collegamento ipertestuale" xfId="2013" builtinId="8" hidden="1"/>
    <cellStyle name="Collegamento ipertestuale" xfId="2015" builtinId="8" hidden="1"/>
    <cellStyle name="Collegamento ipertestuale" xfId="2017" builtinId="8" hidden="1"/>
    <cellStyle name="Collegamento ipertestuale" xfId="2019" builtinId="8" hidden="1"/>
    <cellStyle name="Collegamento ipertestuale" xfId="2021" builtinId="8" hidden="1"/>
    <cellStyle name="Collegamento ipertestuale" xfId="2023" builtinId="8" hidden="1"/>
    <cellStyle name="Collegamento ipertestuale" xfId="2025" builtinId="8" hidden="1"/>
    <cellStyle name="Collegamento ipertestuale" xfId="2027" builtinId="8" hidden="1"/>
    <cellStyle name="Collegamento ipertestuale" xfId="2029" builtinId="8" hidden="1"/>
    <cellStyle name="Collegamento ipertestuale" xfId="2031" builtinId="8" hidden="1"/>
    <cellStyle name="Collegamento ipertestuale" xfId="2033" builtinId="8" hidden="1"/>
    <cellStyle name="Collegamento ipertestuale" xfId="2035" builtinId="8" hidden="1"/>
    <cellStyle name="Collegamento ipertestuale" xfId="2037" builtinId="8" hidden="1"/>
    <cellStyle name="Collegamento ipertestuale" xfId="2039" builtinId="8" hidden="1"/>
    <cellStyle name="Collegamento ipertestuale" xfId="2041" builtinId="8" hidden="1"/>
    <cellStyle name="Collegamento ipertestuale" xfId="2043" builtinId="8" hidden="1"/>
    <cellStyle name="Collegamento ipertestuale" xfId="2045" builtinId="8" hidden="1"/>
    <cellStyle name="Collegamento ipertestuale" xfId="2047" builtinId="8" hidden="1"/>
    <cellStyle name="Collegamento ipertestuale" xfId="2049" builtinId="8" hidden="1"/>
    <cellStyle name="Collegamento ipertestuale" xfId="2051" builtinId="8" hidden="1"/>
    <cellStyle name="Collegamento ipertestuale" xfId="2053" builtinId="8" hidden="1"/>
    <cellStyle name="Collegamento ipertestuale" xfId="2055" builtinId="8" hidden="1"/>
    <cellStyle name="Collegamento ipertestuale" xfId="2057" builtinId="8" hidden="1"/>
    <cellStyle name="Collegamento ipertestuale" xfId="2059" builtinId="8" hidden="1"/>
    <cellStyle name="Collegamento ipertestuale" xfId="2061" builtinId="8" hidden="1"/>
    <cellStyle name="Collegamento ipertestuale" xfId="2063" builtinId="8" hidden="1"/>
    <cellStyle name="Collegamento ipertestuale" xfId="2065" builtinId="8" hidden="1"/>
    <cellStyle name="Collegamento ipertestuale" xfId="2067" builtinId="8" hidden="1"/>
    <cellStyle name="Collegamento ipertestuale" xfId="2069" builtinId="8" hidden="1"/>
    <cellStyle name="Collegamento ipertestuale" xfId="2071" builtinId="8" hidden="1"/>
    <cellStyle name="Collegamento ipertestuale" xfId="2073" builtinId="8" hidden="1"/>
    <cellStyle name="Collegamento ipertestuale" xfId="2075" builtinId="8" hidden="1"/>
    <cellStyle name="Collegamento ipertestuale" xfId="2077" builtinId="8" hidden="1"/>
    <cellStyle name="Collegamento ipertestuale" xfId="2079" builtinId="8" hidden="1"/>
    <cellStyle name="Collegamento ipertestuale" xfId="2081" builtinId="8" hidden="1"/>
    <cellStyle name="Collegamento ipertestuale" xfId="2083" builtinId="8" hidden="1"/>
    <cellStyle name="Collegamento ipertestuale" xfId="2085" builtinId="8" hidden="1"/>
    <cellStyle name="Collegamento ipertestuale" xfId="2087" builtinId="8" hidden="1"/>
    <cellStyle name="Collegamento ipertestuale" xfId="2089" builtinId="8" hidden="1"/>
    <cellStyle name="Collegamento ipertestuale" xfId="2091" builtinId="8" hidden="1"/>
    <cellStyle name="Collegamento ipertestuale" xfId="2093" builtinId="8" hidden="1"/>
    <cellStyle name="Collegamento ipertestuale" xfId="2095" builtinId="8" hidden="1"/>
    <cellStyle name="Collegamento ipertestuale" xfId="2097" builtinId="8" hidden="1"/>
    <cellStyle name="Collegamento ipertestuale" xfId="2099" builtinId="8" hidden="1"/>
    <cellStyle name="Collegamento ipertestuale" xfId="2101" builtinId="8" hidden="1"/>
    <cellStyle name="Collegamento ipertestuale" xfId="2103" builtinId="8" hidden="1"/>
    <cellStyle name="Collegamento ipertestuale" xfId="2105" builtinId="8" hidden="1"/>
    <cellStyle name="Collegamento ipertestuale" xfId="2107" builtinId="8" hidden="1"/>
    <cellStyle name="Collegamento ipertestuale" xfId="2109" builtinId="8" hidden="1"/>
    <cellStyle name="Collegamento ipertestuale" xfId="2111" builtinId="8" hidden="1"/>
    <cellStyle name="Collegamento ipertestuale" xfId="2113" builtinId="8" hidden="1"/>
    <cellStyle name="Collegamento ipertestuale" xfId="2115" builtinId="8" hidden="1"/>
    <cellStyle name="Collegamento ipertestuale" xfId="2117" builtinId="8" hidden="1"/>
    <cellStyle name="Collegamento ipertestuale" xfId="2119" builtinId="8" hidden="1"/>
    <cellStyle name="Collegamento ipertestuale" xfId="2121" builtinId="8" hidden="1"/>
    <cellStyle name="Collegamento ipertestuale" xfId="2123" builtinId="8" hidden="1"/>
    <cellStyle name="Collegamento ipertestuale" xfId="2125" builtinId="8" hidden="1"/>
    <cellStyle name="Collegamento ipertestuale" xfId="2127" builtinId="8" hidden="1"/>
    <cellStyle name="Collegamento ipertestuale" xfId="2129" builtinId="8" hidden="1"/>
    <cellStyle name="Collegamento ipertestuale" xfId="2131" builtinId="8" hidden="1"/>
    <cellStyle name="Collegamento ipertestuale" xfId="2133" builtinId="8" hidden="1"/>
    <cellStyle name="Collegamento ipertestuale" xfId="2135" builtinId="8" hidden="1"/>
    <cellStyle name="Collegamento ipertestuale" xfId="2137" builtinId="8" hidden="1"/>
    <cellStyle name="Collegamento ipertestuale" xfId="2139" builtinId="8" hidden="1"/>
    <cellStyle name="Collegamento ipertestuale" xfId="2141" builtinId="8" hidden="1"/>
    <cellStyle name="Collegamento ipertestuale" xfId="2143" builtinId="8" hidden="1"/>
    <cellStyle name="Collegamento ipertestuale" xfId="2145" builtinId="8" hidden="1"/>
    <cellStyle name="Collegamento ipertestuale" xfId="2147" builtinId="8" hidden="1"/>
    <cellStyle name="Collegamento ipertestuale" xfId="2149" builtinId="8" hidden="1"/>
    <cellStyle name="Collegamento ipertestuale" xfId="2151" builtinId="8" hidden="1"/>
    <cellStyle name="Collegamento ipertestuale" xfId="2153" builtinId="8" hidden="1"/>
    <cellStyle name="Collegamento ipertestuale" xfId="2155" builtinId="8" hidden="1"/>
    <cellStyle name="Collegamento ipertestuale" xfId="2157" builtinId="8" hidden="1"/>
    <cellStyle name="Collegamento ipertestuale" xfId="2159" builtinId="8" hidden="1"/>
    <cellStyle name="Collegamento ipertestuale" xfId="2161" builtinId="8" hidden="1"/>
    <cellStyle name="Collegamento ipertestuale" xfId="2163" builtinId="8" hidden="1"/>
    <cellStyle name="Collegamento ipertestuale" xfId="2165" builtinId="8" hidden="1"/>
    <cellStyle name="Collegamento ipertestuale" xfId="2167" builtinId="8" hidden="1"/>
    <cellStyle name="Collegamento ipertestuale" xfId="2169" builtinId="8" hidden="1"/>
    <cellStyle name="Collegamento ipertestuale" xfId="2171" builtinId="8" hidden="1"/>
    <cellStyle name="Collegamento ipertestuale" xfId="2173" builtinId="8" hidden="1"/>
    <cellStyle name="Collegamento ipertestuale" xfId="2175" builtinId="8" hidden="1"/>
    <cellStyle name="Collegamento ipertestuale" xfId="2177" builtinId="8" hidden="1"/>
    <cellStyle name="Collegamento ipertestuale" xfId="2179" builtinId="8" hidden="1"/>
    <cellStyle name="Collegamento ipertestuale" xfId="2181" builtinId="8" hidden="1"/>
    <cellStyle name="Collegamento ipertestuale" xfId="2183" builtinId="8" hidden="1"/>
    <cellStyle name="Collegamento ipertestuale" xfId="218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Collegamento ipertestuale visitato" xfId="736" builtinId="9" hidden="1"/>
    <cellStyle name="Collegamento ipertestuale visitato" xfId="738" builtinId="9" hidden="1"/>
    <cellStyle name="Collegamento ipertestuale visitato" xfId="740" builtinId="9" hidden="1"/>
    <cellStyle name="Collegamento ipertestuale visitato" xfId="742" builtinId="9" hidden="1"/>
    <cellStyle name="Collegamento ipertestuale visitato" xfId="744" builtinId="9" hidden="1"/>
    <cellStyle name="Collegamento ipertestuale visitato" xfId="746" builtinId="9" hidden="1"/>
    <cellStyle name="Collegamento ipertestuale visitato" xfId="748" builtinId="9" hidden="1"/>
    <cellStyle name="Collegamento ipertestuale visitato" xfId="750" builtinId="9" hidden="1"/>
    <cellStyle name="Collegamento ipertestuale visitato" xfId="752" builtinId="9" hidden="1"/>
    <cellStyle name="Collegamento ipertestuale visitato" xfId="754" builtinId="9" hidden="1"/>
    <cellStyle name="Collegamento ipertestuale visitato" xfId="756" builtinId="9" hidden="1"/>
    <cellStyle name="Collegamento ipertestuale visitato" xfId="758" builtinId="9" hidden="1"/>
    <cellStyle name="Collegamento ipertestuale visitato" xfId="760" builtinId="9" hidden="1"/>
    <cellStyle name="Collegamento ipertestuale visitato" xfId="762" builtinId="9" hidden="1"/>
    <cellStyle name="Collegamento ipertestuale visitato" xfId="764" builtinId="9" hidden="1"/>
    <cellStyle name="Collegamento ipertestuale visitato" xfId="766" builtinId="9" hidden="1"/>
    <cellStyle name="Collegamento ipertestuale visitato" xfId="768" builtinId="9" hidden="1"/>
    <cellStyle name="Collegamento ipertestuale visitato" xfId="770" builtinId="9" hidden="1"/>
    <cellStyle name="Collegamento ipertestuale visitato" xfId="772" builtinId="9" hidden="1"/>
    <cellStyle name="Collegamento ipertestuale visitato" xfId="774" builtinId="9" hidden="1"/>
    <cellStyle name="Collegamento ipertestuale visitato" xfId="776" builtinId="9" hidden="1"/>
    <cellStyle name="Collegamento ipertestuale visitato" xfId="778" builtinId="9" hidden="1"/>
    <cellStyle name="Collegamento ipertestuale visitato" xfId="780" builtinId="9" hidden="1"/>
    <cellStyle name="Collegamento ipertestuale visitato" xfId="782" builtinId="9" hidden="1"/>
    <cellStyle name="Collegamento ipertestuale visitato" xfId="784" builtinId="9" hidden="1"/>
    <cellStyle name="Collegamento ipertestuale visitato" xfId="786" builtinId="9" hidden="1"/>
    <cellStyle name="Collegamento ipertestuale visitato" xfId="788" builtinId="9" hidden="1"/>
    <cellStyle name="Collegamento ipertestuale visitato" xfId="790" builtinId="9" hidden="1"/>
    <cellStyle name="Collegamento ipertestuale visitato" xfId="792" builtinId="9" hidden="1"/>
    <cellStyle name="Collegamento ipertestuale visitato" xfId="794" builtinId="9" hidden="1"/>
    <cellStyle name="Collegamento ipertestuale visitato" xfId="796" builtinId="9" hidden="1"/>
    <cellStyle name="Collegamento ipertestuale visitato" xfId="798" builtinId="9" hidden="1"/>
    <cellStyle name="Collegamento ipertestuale visitato" xfId="800" builtinId="9" hidden="1"/>
    <cellStyle name="Collegamento ipertestuale visitato" xfId="802" builtinId="9" hidden="1"/>
    <cellStyle name="Collegamento ipertestuale visitato" xfId="804" builtinId="9" hidden="1"/>
    <cellStyle name="Collegamento ipertestuale visitato" xfId="806" builtinId="9" hidden="1"/>
    <cellStyle name="Collegamento ipertestuale visitato" xfId="808" builtinId="9" hidden="1"/>
    <cellStyle name="Collegamento ipertestuale visitato" xfId="810" builtinId="9" hidden="1"/>
    <cellStyle name="Collegamento ipertestuale visitato" xfId="812" builtinId="9" hidden="1"/>
    <cellStyle name="Collegamento ipertestuale visitato" xfId="814" builtinId="9" hidden="1"/>
    <cellStyle name="Collegamento ipertestuale visitato" xfId="816" builtinId="9" hidden="1"/>
    <cellStyle name="Collegamento ipertestuale visitato" xfId="818" builtinId="9" hidden="1"/>
    <cellStyle name="Collegamento ipertestuale visitato" xfId="820" builtinId="9" hidden="1"/>
    <cellStyle name="Collegamento ipertestuale visitato" xfId="822" builtinId="9" hidden="1"/>
    <cellStyle name="Collegamento ipertestuale visitato" xfId="824" builtinId="9" hidden="1"/>
    <cellStyle name="Collegamento ipertestuale visitato" xfId="826" builtinId="9" hidden="1"/>
    <cellStyle name="Collegamento ipertestuale visitato" xfId="828" builtinId="9" hidden="1"/>
    <cellStyle name="Collegamento ipertestuale visitato" xfId="830" builtinId="9" hidden="1"/>
    <cellStyle name="Collegamento ipertestuale visitato" xfId="832" builtinId="9" hidden="1"/>
    <cellStyle name="Collegamento ipertestuale visitato" xfId="834" builtinId="9" hidden="1"/>
    <cellStyle name="Collegamento ipertestuale visitato" xfId="836" builtinId="9" hidden="1"/>
    <cellStyle name="Collegamento ipertestuale visitato" xfId="838" builtinId="9" hidden="1"/>
    <cellStyle name="Collegamento ipertestuale visitato" xfId="840" builtinId="9" hidden="1"/>
    <cellStyle name="Collegamento ipertestuale visitato" xfId="842" builtinId="9" hidden="1"/>
    <cellStyle name="Collegamento ipertestuale visitato" xfId="844" builtinId="9" hidden="1"/>
    <cellStyle name="Collegamento ipertestuale visitato" xfId="846" builtinId="9" hidden="1"/>
    <cellStyle name="Collegamento ipertestuale visitato" xfId="848" builtinId="9" hidden="1"/>
    <cellStyle name="Collegamento ipertestuale visitato" xfId="850" builtinId="9" hidden="1"/>
    <cellStyle name="Collegamento ipertestuale visitato" xfId="852" builtinId="9" hidden="1"/>
    <cellStyle name="Collegamento ipertestuale visitato" xfId="854" builtinId="9" hidden="1"/>
    <cellStyle name="Collegamento ipertestuale visitato" xfId="856" builtinId="9" hidden="1"/>
    <cellStyle name="Collegamento ipertestuale visitato" xfId="858" builtinId="9" hidden="1"/>
    <cellStyle name="Collegamento ipertestuale visitato" xfId="860" builtinId="9" hidden="1"/>
    <cellStyle name="Collegamento ipertestuale visitato" xfId="862" builtinId="9" hidden="1"/>
    <cellStyle name="Collegamento ipertestuale visitato" xfId="864" builtinId="9" hidden="1"/>
    <cellStyle name="Collegamento ipertestuale visitato" xfId="866" builtinId="9" hidden="1"/>
    <cellStyle name="Collegamento ipertestuale visitato" xfId="868" builtinId="9" hidden="1"/>
    <cellStyle name="Collegamento ipertestuale visitato" xfId="870" builtinId="9" hidden="1"/>
    <cellStyle name="Collegamento ipertestuale visitato" xfId="872" builtinId="9" hidden="1"/>
    <cellStyle name="Collegamento ipertestuale visitato" xfId="874" builtinId="9" hidden="1"/>
    <cellStyle name="Collegamento ipertestuale visitato" xfId="876" builtinId="9" hidden="1"/>
    <cellStyle name="Collegamento ipertestuale visitato" xfId="878" builtinId="9" hidden="1"/>
    <cellStyle name="Collegamento ipertestuale visitato" xfId="880" builtinId="9" hidden="1"/>
    <cellStyle name="Collegamento ipertestuale visitato" xfId="882" builtinId="9" hidden="1"/>
    <cellStyle name="Collegamento ipertestuale visitato" xfId="884" builtinId="9" hidden="1"/>
    <cellStyle name="Collegamento ipertestuale visitato" xfId="886" builtinId="9" hidden="1"/>
    <cellStyle name="Collegamento ipertestuale visitato" xfId="888" builtinId="9" hidden="1"/>
    <cellStyle name="Collegamento ipertestuale visitato" xfId="890" builtinId="9" hidden="1"/>
    <cellStyle name="Collegamento ipertestuale visitato" xfId="892" builtinId="9" hidden="1"/>
    <cellStyle name="Collegamento ipertestuale visitato" xfId="894" builtinId="9" hidden="1"/>
    <cellStyle name="Collegamento ipertestuale visitato" xfId="896" builtinId="9" hidden="1"/>
    <cellStyle name="Collegamento ipertestuale visitato" xfId="898" builtinId="9" hidden="1"/>
    <cellStyle name="Collegamento ipertestuale visitato" xfId="900" builtinId="9" hidden="1"/>
    <cellStyle name="Collegamento ipertestuale visitato" xfId="902" builtinId="9" hidden="1"/>
    <cellStyle name="Collegamento ipertestuale visitato" xfId="904" builtinId="9" hidden="1"/>
    <cellStyle name="Collegamento ipertestuale visitato" xfId="906" builtinId="9" hidden="1"/>
    <cellStyle name="Collegamento ipertestuale visitato" xfId="908" builtinId="9" hidden="1"/>
    <cellStyle name="Collegamento ipertestuale visitato" xfId="910" builtinId="9" hidden="1"/>
    <cellStyle name="Collegamento ipertestuale visitato" xfId="912" builtinId="9" hidden="1"/>
    <cellStyle name="Collegamento ipertestuale visitato" xfId="914" builtinId="9" hidden="1"/>
    <cellStyle name="Collegamento ipertestuale visitato" xfId="916" builtinId="9" hidden="1"/>
    <cellStyle name="Collegamento ipertestuale visitato" xfId="918" builtinId="9" hidden="1"/>
    <cellStyle name="Collegamento ipertestuale visitato" xfId="920" builtinId="9" hidden="1"/>
    <cellStyle name="Collegamento ipertestuale visitato" xfId="922" builtinId="9" hidden="1"/>
    <cellStyle name="Collegamento ipertestuale visitato" xfId="924" builtinId="9" hidden="1"/>
    <cellStyle name="Collegamento ipertestuale visitato" xfId="926" builtinId="9" hidden="1"/>
    <cellStyle name="Collegamento ipertestuale visitato" xfId="928" builtinId="9" hidden="1"/>
    <cellStyle name="Collegamento ipertestuale visitato" xfId="930" builtinId="9" hidden="1"/>
    <cellStyle name="Collegamento ipertestuale visitato" xfId="932" builtinId="9" hidden="1"/>
    <cellStyle name="Collegamento ipertestuale visitato" xfId="934" builtinId="9" hidden="1"/>
    <cellStyle name="Collegamento ipertestuale visitato" xfId="936" builtinId="9" hidden="1"/>
    <cellStyle name="Collegamento ipertestuale visitato" xfId="938" builtinId="9" hidden="1"/>
    <cellStyle name="Collegamento ipertestuale visitato" xfId="940" builtinId="9" hidden="1"/>
    <cellStyle name="Collegamento ipertestuale visitato" xfId="942" builtinId="9" hidden="1"/>
    <cellStyle name="Collegamento ipertestuale visitato" xfId="944" builtinId="9" hidden="1"/>
    <cellStyle name="Collegamento ipertestuale visitato" xfId="946" builtinId="9" hidden="1"/>
    <cellStyle name="Collegamento ipertestuale visitato" xfId="948" builtinId="9" hidden="1"/>
    <cellStyle name="Collegamento ipertestuale visitato" xfId="950" builtinId="9" hidden="1"/>
    <cellStyle name="Collegamento ipertestuale visitato" xfId="952" builtinId="9" hidden="1"/>
    <cellStyle name="Collegamento ipertestuale visitato" xfId="954" builtinId="9" hidden="1"/>
    <cellStyle name="Collegamento ipertestuale visitato" xfId="956" builtinId="9" hidden="1"/>
    <cellStyle name="Collegamento ipertestuale visitato" xfId="958" builtinId="9" hidden="1"/>
    <cellStyle name="Collegamento ipertestuale visitato" xfId="960" builtinId="9" hidden="1"/>
    <cellStyle name="Collegamento ipertestuale visitato" xfId="962" builtinId="9" hidden="1"/>
    <cellStyle name="Collegamento ipertestuale visitato" xfId="964" builtinId="9" hidden="1"/>
    <cellStyle name="Collegamento ipertestuale visitato" xfId="966" builtinId="9" hidden="1"/>
    <cellStyle name="Collegamento ipertestuale visitato" xfId="968" builtinId="9" hidden="1"/>
    <cellStyle name="Collegamento ipertestuale visitato" xfId="970" builtinId="9" hidden="1"/>
    <cellStyle name="Collegamento ipertestuale visitato" xfId="972" builtinId="9" hidden="1"/>
    <cellStyle name="Collegamento ipertestuale visitato" xfId="974" builtinId="9" hidden="1"/>
    <cellStyle name="Collegamento ipertestuale visitato" xfId="976" builtinId="9" hidden="1"/>
    <cellStyle name="Collegamento ipertestuale visitato" xfId="978" builtinId="9" hidden="1"/>
    <cellStyle name="Collegamento ipertestuale visitato" xfId="980" builtinId="9" hidden="1"/>
    <cellStyle name="Collegamento ipertestuale visitato" xfId="982" builtinId="9" hidden="1"/>
    <cellStyle name="Collegamento ipertestuale visitato" xfId="984" builtinId="9" hidden="1"/>
    <cellStyle name="Collegamento ipertestuale visitato" xfId="986" builtinId="9" hidden="1"/>
    <cellStyle name="Collegamento ipertestuale visitato" xfId="988" builtinId="9" hidden="1"/>
    <cellStyle name="Collegamento ipertestuale visitato" xfId="990" builtinId="9" hidden="1"/>
    <cellStyle name="Collegamento ipertestuale visitato" xfId="992" builtinId="9" hidden="1"/>
    <cellStyle name="Collegamento ipertestuale visitato" xfId="994" builtinId="9" hidden="1"/>
    <cellStyle name="Collegamento ipertestuale visitato" xfId="996" builtinId="9" hidden="1"/>
    <cellStyle name="Collegamento ipertestuale visitato" xfId="998" builtinId="9" hidden="1"/>
    <cellStyle name="Collegamento ipertestuale visitato" xfId="1000" builtinId="9" hidden="1"/>
    <cellStyle name="Collegamento ipertestuale visitato" xfId="1002" builtinId="9" hidden="1"/>
    <cellStyle name="Collegamento ipertestuale visitato" xfId="1004" builtinId="9" hidden="1"/>
    <cellStyle name="Collegamento ipertestuale visitato" xfId="1006" builtinId="9" hidden="1"/>
    <cellStyle name="Collegamento ipertestuale visitato" xfId="1008" builtinId="9" hidden="1"/>
    <cellStyle name="Collegamento ipertestuale visitato" xfId="1010" builtinId="9" hidden="1"/>
    <cellStyle name="Collegamento ipertestuale visitato" xfId="1012" builtinId="9" hidden="1"/>
    <cellStyle name="Collegamento ipertestuale visitato" xfId="1014" builtinId="9" hidden="1"/>
    <cellStyle name="Collegamento ipertestuale visitato" xfId="1016" builtinId="9" hidden="1"/>
    <cellStyle name="Collegamento ipertestuale visitato" xfId="1018" builtinId="9" hidden="1"/>
    <cellStyle name="Collegamento ipertestuale visitato" xfId="1020" builtinId="9" hidden="1"/>
    <cellStyle name="Collegamento ipertestuale visitato" xfId="1022" builtinId="9" hidden="1"/>
    <cellStyle name="Collegamento ipertestuale visitato" xfId="1024" builtinId="9" hidden="1"/>
    <cellStyle name="Collegamento ipertestuale visitato" xfId="1026" builtinId="9" hidden="1"/>
    <cellStyle name="Collegamento ipertestuale visitato" xfId="1028" builtinId="9" hidden="1"/>
    <cellStyle name="Collegamento ipertestuale visitato" xfId="1030" builtinId="9" hidden="1"/>
    <cellStyle name="Collegamento ipertestuale visitato" xfId="1032" builtinId="9" hidden="1"/>
    <cellStyle name="Collegamento ipertestuale visitato" xfId="1034" builtinId="9" hidden="1"/>
    <cellStyle name="Collegamento ipertestuale visitato" xfId="1036" builtinId="9" hidden="1"/>
    <cellStyle name="Collegamento ipertestuale visitato" xfId="1038" builtinId="9" hidden="1"/>
    <cellStyle name="Collegamento ipertestuale visitato" xfId="1040" builtinId="9" hidden="1"/>
    <cellStyle name="Collegamento ipertestuale visitato" xfId="1042" builtinId="9" hidden="1"/>
    <cellStyle name="Collegamento ipertestuale visitato" xfId="1044" builtinId="9" hidden="1"/>
    <cellStyle name="Collegamento ipertestuale visitato" xfId="1046" builtinId="9" hidden="1"/>
    <cellStyle name="Collegamento ipertestuale visitato" xfId="1048" builtinId="9" hidden="1"/>
    <cellStyle name="Collegamento ipertestuale visitato" xfId="1050" builtinId="9" hidden="1"/>
    <cellStyle name="Collegamento ipertestuale visitato" xfId="1052" builtinId="9" hidden="1"/>
    <cellStyle name="Collegamento ipertestuale visitato" xfId="1054" builtinId="9" hidden="1"/>
    <cellStyle name="Collegamento ipertestuale visitato" xfId="1056" builtinId="9" hidden="1"/>
    <cellStyle name="Collegamento ipertestuale visitato" xfId="1058" builtinId="9" hidden="1"/>
    <cellStyle name="Collegamento ipertestuale visitato" xfId="1060" builtinId="9" hidden="1"/>
    <cellStyle name="Collegamento ipertestuale visitato" xfId="1062" builtinId="9" hidden="1"/>
    <cellStyle name="Collegamento ipertestuale visitato" xfId="1064" builtinId="9" hidden="1"/>
    <cellStyle name="Collegamento ipertestuale visitato" xfId="1066" builtinId="9" hidden="1"/>
    <cellStyle name="Collegamento ipertestuale visitato" xfId="1068" builtinId="9" hidden="1"/>
    <cellStyle name="Collegamento ipertestuale visitato" xfId="1070" builtinId="9" hidden="1"/>
    <cellStyle name="Collegamento ipertestuale visitato" xfId="1072" builtinId="9" hidden="1"/>
    <cellStyle name="Collegamento ipertestuale visitato" xfId="1074" builtinId="9" hidden="1"/>
    <cellStyle name="Collegamento ipertestuale visitato" xfId="1076" builtinId="9" hidden="1"/>
    <cellStyle name="Collegamento ipertestuale visitato" xfId="1078" builtinId="9" hidden="1"/>
    <cellStyle name="Collegamento ipertestuale visitato" xfId="1080" builtinId="9" hidden="1"/>
    <cellStyle name="Collegamento ipertestuale visitato" xfId="1082" builtinId="9" hidden="1"/>
    <cellStyle name="Collegamento ipertestuale visitato" xfId="1084" builtinId="9" hidden="1"/>
    <cellStyle name="Collegamento ipertestuale visitato" xfId="1086" builtinId="9" hidden="1"/>
    <cellStyle name="Collegamento ipertestuale visitato" xfId="1088" builtinId="9" hidden="1"/>
    <cellStyle name="Collegamento ipertestuale visitato" xfId="1090" builtinId="9" hidden="1"/>
    <cellStyle name="Collegamento ipertestuale visitato" xfId="1092" builtinId="9" hidden="1"/>
    <cellStyle name="Collegamento ipertestuale visitato" xfId="1094" builtinId="9" hidden="1"/>
    <cellStyle name="Collegamento ipertestuale visitato" xfId="1096" builtinId="9" hidden="1"/>
    <cellStyle name="Collegamento ipertestuale visitato" xfId="1098" builtinId="9" hidden="1"/>
    <cellStyle name="Collegamento ipertestuale visitato" xfId="1100" builtinId="9" hidden="1"/>
    <cellStyle name="Collegamento ipertestuale visitato" xfId="1102" builtinId="9" hidden="1"/>
    <cellStyle name="Collegamento ipertestuale visitato" xfId="1104" builtinId="9" hidden="1"/>
    <cellStyle name="Collegamento ipertestuale visitato" xfId="1106" builtinId="9" hidden="1"/>
    <cellStyle name="Collegamento ipertestuale visitato" xfId="1108" builtinId="9" hidden="1"/>
    <cellStyle name="Collegamento ipertestuale visitato" xfId="1110" builtinId="9" hidden="1"/>
    <cellStyle name="Collegamento ipertestuale visitato" xfId="1112" builtinId="9" hidden="1"/>
    <cellStyle name="Collegamento ipertestuale visitato" xfId="1114" builtinId="9" hidden="1"/>
    <cellStyle name="Collegamento ipertestuale visitato" xfId="1116" builtinId="9" hidden="1"/>
    <cellStyle name="Collegamento ipertestuale visitato" xfId="1118" builtinId="9" hidden="1"/>
    <cellStyle name="Collegamento ipertestuale visitato" xfId="1120" builtinId="9" hidden="1"/>
    <cellStyle name="Collegamento ipertestuale visitato" xfId="1122" builtinId="9" hidden="1"/>
    <cellStyle name="Collegamento ipertestuale visitato" xfId="1124" builtinId="9" hidden="1"/>
    <cellStyle name="Collegamento ipertestuale visitato" xfId="1126" builtinId="9" hidden="1"/>
    <cellStyle name="Collegamento ipertestuale visitato" xfId="1128" builtinId="9" hidden="1"/>
    <cellStyle name="Collegamento ipertestuale visitato" xfId="1130" builtinId="9" hidden="1"/>
    <cellStyle name="Collegamento ipertestuale visitato" xfId="1132" builtinId="9" hidden="1"/>
    <cellStyle name="Collegamento ipertestuale visitato" xfId="1134" builtinId="9" hidden="1"/>
    <cellStyle name="Collegamento ipertestuale visitato" xfId="1136" builtinId="9" hidden="1"/>
    <cellStyle name="Collegamento ipertestuale visitato" xfId="1138" builtinId="9" hidden="1"/>
    <cellStyle name="Collegamento ipertestuale visitato" xfId="1140" builtinId="9" hidden="1"/>
    <cellStyle name="Collegamento ipertestuale visitato" xfId="1142" builtinId="9" hidden="1"/>
    <cellStyle name="Collegamento ipertestuale visitato" xfId="1144" builtinId="9" hidden="1"/>
    <cellStyle name="Collegamento ipertestuale visitato" xfId="1146" builtinId="9" hidden="1"/>
    <cellStyle name="Collegamento ipertestuale visitato" xfId="1148" builtinId="9" hidden="1"/>
    <cellStyle name="Collegamento ipertestuale visitato" xfId="1150" builtinId="9" hidden="1"/>
    <cellStyle name="Collegamento ipertestuale visitato" xfId="1152" builtinId="9" hidden="1"/>
    <cellStyle name="Collegamento ipertestuale visitato" xfId="1154" builtinId="9" hidden="1"/>
    <cellStyle name="Collegamento ipertestuale visitato" xfId="1156" builtinId="9" hidden="1"/>
    <cellStyle name="Collegamento ipertestuale visitato" xfId="1158" builtinId="9" hidden="1"/>
    <cellStyle name="Collegamento ipertestuale visitato" xfId="1160" builtinId="9" hidden="1"/>
    <cellStyle name="Collegamento ipertestuale visitato" xfId="1162" builtinId="9" hidden="1"/>
    <cellStyle name="Collegamento ipertestuale visitato" xfId="1164" builtinId="9" hidden="1"/>
    <cellStyle name="Collegamento ipertestuale visitato" xfId="1166" builtinId="9" hidden="1"/>
    <cellStyle name="Collegamento ipertestuale visitato" xfId="1168" builtinId="9" hidden="1"/>
    <cellStyle name="Collegamento ipertestuale visitato" xfId="1170" builtinId="9" hidden="1"/>
    <cellStyle name="Collegamento ipertestuale visitato" xfId="1172" builtinId="9" hidden="1"/>
    <cellStyle name="Collegamento ipertestuale visitato" xfId="1174" builtinId="9" hidden="1"/>
    <cellStyle name="Collegamento ipertestuale visitato" xfId="1176" builtinId="9" hidden="1"/>
    <cellStyle name="Collegamento ipertestuale visitato" xfId="1178" builtinId="9" hidden="1"/>
    <cellStyle name="Collegamento ipertestuale visitato" xfId="1180" builtinId="9" hidden="1"/>
    <cellStyle name="Collegamento ipertestuale visitato" xfId="1182" builtinId="9" hidden="1"/>
    <cellStyle name="Collegamento ipertestuale visitato" xfId="1184" builtinId="9" hidden="1"/>
    <cellStyle name="Collegamento ipertestuale visitato" xfId="1186" builtinId="9" hidden="1"/>
    <cellStyle name="Collegamento ipertestuale visitato" xfId="1188" builtinId="9" hidden="1"/>
    <cellStyle name="Collegamento ipertestuale visitato" xfId="1190" builtinId="9" hidden="1"/>
    <cellStyle name="Collegamento ipertestuale visitato" xfId="1192" builtinId="9" hidden="1"/>
    <cellStyle name="Collegamento ipertestuale visitato" xfId="1194" builtinId="9" hidden="1"/>
    <cellStyle name="Collegamento ipertestuale visitato" xfId="1196" builtinId="9" hidden="1"/>
    <cellStyle name="Collegamento ipertestuale visitato" xfId="1198" builtinId="9" hidden="1"/>
    <cellStyle name="Collegamento ipertestuale visitato" xfId="1200" builtinId="9" hidden="1"/>
    <cellStyle name="Collegamento ipertestuale visitato" xfId="1202" builtinId="9" hidden="1"/>
    <cellStyle name="Collegamento ipertestuale visitato" xfId="1204" builtinId="9" hidden="1"/>
    <cellStyle name="Collegamento ipertestuale visitato" xfId="1206" builtinId="9" hidden="1"/>
    <cellStyle name="Collegamento ipertestuale visitato" xfId="1208" builtinId="9" hidden="1"/>
    <cellStyle name="Collegamento ipertestuale visitato" xfId="1210" builtinId="9" hidden="1"/>
    <cellStyle name="Collegamento ipertestuale visitato" xfId="1212" builtinId="9" hidden="1"/>
    <cellStyle name="Collegamento ipertestuale visitato" xfId="1214" builtinId="9" hidden="1"/>
    <cellStyle name="Collegamento ipertestuale visitato" xfId="1216" builtinId="9" hidden="1"/>
    <cellStyle name="Collegamento ipertestuale visitato" xfId="1218" builtinId="9" hidden="1"/>
    <cellStyle name="Collegamento ipertestuale visitato" xfId="1220" builtinId="9" hidden="1"/>
    <cellStyle name="Collegamento ipertestuale visitato" xfId="1222" builtinId="9" hidden="1"/>
    <cellStyle name="Collegamento ipertestuale visitato" xfId="1224" builtinId="9" hidden="1"/>
    <cellStyle name="Collegamento ipertestuale visitato" xfId="1226" builtinId="9" hidden="1"/>
    <cellStyle name="Collegamento ipertestuale visitato" xfId="1228" builtinId="9" hidden="1"/>
    <cellStyle name="Collegamento ipertestuale visitato" xfId="1230" builtinId="9" hidden="1"/>
    <cellStyle name="Collegamento ipertestuale visitato" xfId="1232" builtinId="9" hidden="1"/>
    <cellStyle name="Collegamento ipertestuale visitato" xfId="1234" builtinId="9" hidden="1"/>
    <cellStyle name="Collegamento ipertestuale visitato" xfId="1236" builtinId="9" hidden="1"/>
    <cellStyle name="Collegamento ipertestuale visitato" xfId="1238" builtinId="9" hidden="1"/>
    <cellStyle name="Collegamento ipertestuale visitato" xfId="1240" builtinId="9" hidden="1"/>
    <cellStyle name="Collegamento ipertestuale visitato" xfId="1242" builtinId="9" hidden="1"/>
    <cellStyle name="Collegamento ipertestuale visitato" xfId="1244" builtinId="9" hidden="1"/>
    <cellStyle name="Collegamento ipertestuale visitato" xfId="1246" builtinId="9" hidden="1"/>
    <cellStyle name="Collegamento ipertestuale visitato" xfId="1248" builtinId="9" hidden="1"/>
    <cellStyle name="Collegamento ipertestuale visitato" xfId="1250" builtinId="9" hidden="1"/>
    <cellStyle name="Collegamento ipertestuale visitato" xfId="1252" builtinId="9" hidden="1"/>
    <cellStyle name="Collegamento ipertestuale visitato" xfId="1254" builtinId="9" hidden="1"/>
    <cellStyle name="Collegamento ipertestuale visitato" xfId="1256" builtinId="9" hidden="1"/>
    <cellStyle name="Collegamento ipertestuale visitato" xfId="1258" builtinId="9" hidden="1"/>
    <cellStyle name="Collegamento ipertestuale visitato" xfId="1260" builtinId="9" hidden="1"/>
    <cellStyle name="Collegamento ipertestuale visitato" xfId="1262" builtinId="9" hidden="1"/>
    <cellStyle name="Collegamento ipertestuale visitato" xfId="1264" builtinId="9" hidden="1"/>
    <cellStyle name="Collegamento ipertestuale visitato" xfId="1266" builtinId="9" hidden="1"/>
    <cellStyle name="Collegamento ipertestuale visitato" xfId="1268" builtinId="9" hidden="1"/>
    <cellStyle name="Collegamento ipertestuale visitato" xfId="1270" builtinId="9" hidden="1"/>
    <cellStyle name="Collegamento ipertestuale visitato" xfId="1272" builtinId="9" hidden="1"/>
    <cellStyle name="Collegamento ipertestuale visitato" xfId="1274" builtinId="9" hidden="1"/>
    <cellStyle name="Collegamento ipertestuale visitato" xfId="1276" builtinId="9" hidden="1"/>
    <cellStyle name="Collegamento ipertestuale visitato" xfId="1278" builtinId="9" hidden="1"/>
    <cellStyle name="Collegamento ipertestuale visitato" xfId="1280" builtinId="9" hidden="1"/>
    <cellStyle name="Collegamento ipertestuale visitato" xfId="1282" builtinId="9" hidden="1"/>
    <cellStyle name="Collegamento ipertestuale visitato" xfId="1284" builtinId="9" hidden="1"/>
    <cellStyle name="Collegamento ipertestuale visitato" xfId="1286" builtinId="9" hidden="1"/>
    <cellStyle name="Collegamento ipertestuale visitato" xfId="1288" builtinId="9" hidden="1"/>
    <cellStyle name="Collegamento ipertestuale visitato" xfId="1290" builtinId="9" hidden="1"/>
    <cellStyle name="Collegamento ipertestuale visitato" xfId="1292" builtinId="9" hidden="1"/>
    <cellStyle name="Collegamento ipertestuale visitato" xfId="1294" builtinId="9" hidden="1"/>
    <cellStyle name="Collegamento ipertestuale visitato" xfId="1296" builtinId="9" hidden="1"/>
    <cellStyle name="Collegamento ipertestuale visitato" xfId="1298" builtinId="9" hidden="1"/>
    <cellStyle name="Collegamento ipertestuale visitato" xfId="1300" builtinId="9" hidden="1"/>
    <cellStyle name="Collegamento ipertestuale visitato" xfId="1302" builtinId="9" hidden="1"/>
    <cellStyle name="Collegamento ipertestuale visitato" xfId="1304" builtinId="9" hidden="1"/>
    <cellStyle name="Collegamento ipertestuale visitato" xfId="1306" builtinId="9" hidden="1"/>
    <cellStyle name="Collegamento ipertestuale visitato" xfId="1308" builtinId="9" hidden="1"/>
    <cellStyle name="Collegamento ipertestuale visitato" xfId="1310" builtinId="9" hidden="1"/>
    <cellStyle name="Collegamento ipertestuale visitato" xfId="1312" builtinId="9" hidden="1"/>
    <cellStyle name="Collegamento ipertestuale visitato" xfId="1314" builtinId="9" hidden="1"/>
    <cellStyle name="Collegamento ipertestuale visitato" xfId="1316" builtinId="9" hidden="1"/>
    <cellStyle name="Collegamento ipertestuale visitato" xfId="1318" builtinId="9" hidden="1"/>
    <cellStyle name="Collegamento ipertestuale visitato" xfId="1320" builtinId="9" hidden="1"/>
    <cellStyle name="Collegamento ipertestuale visitato" xfId="1322" builtinId="9" hidden="1"/>
    <cellStyle name="Collegamento ipertestuale visitato" xfId="1324" builtinId="9" hidden="1"/>
    <cellStyle name="Collegamento ipertestuale visitato" xfId="1326" builtinId="9" hidden="1"/>
    <cellStyle name="Collegamento ipertestuale visitato" xfId="1328" builtinId="9" hidden="1"/>
    <cellStyle name="Collegamento ipertestuale visitato" xfId="1330" builtinId="9" hidden="1"/>
    <cellStyle name="Collegamento ipertestuale visitato" xfId="1332" builtinId="9" hidden="1"/>
    <cellStyle name="Collegamento ipertestuale visitato" xfId="1334" builtinId="9" hidden="1"/>
    <cellStyle name="Collegamento ipertestuale visitato" xfId="1336" builtinId="9" hidden="1"/>
    <cellStyle name="Collegamento ipertestuale visitato" xfId="1338" builtinId="9" hidden="1"/>
    <cellStyle name="Collegamento ipertestuale visitato" xfId="1340" builtinId="9" hidden="1"/>
    <cellStyle name="Collegamento ipertestuale visitato" xfId="1342" builtinId="9" hidden="1"/>
    <cellStyle name="Collegamento ipertestuale visitato" xfId="1344" builtinId="9" hidden="1"/>
    <cellStyle name="Collegamento ipertestuale visitato" xfId="1346" builtinId="9" hidden="1"/>
    <cellStyle name="Collegamento ipertestuale visitato" xfId="1348" builtinId="9" hidden="1"/>
    <cellStyle name="Collegamento ipertestuale visitato" xfId="1350" builtinId="9" hidden="1"/>
    <cellStyle name="Collegamento ipertestuale visitato" xfId="1352" builtinId="9" hidden="1"/>
    <cellStyle name="Collegamento ipertestuale visitato" xfId="1354" builtinId="9" hidden="1"/>
    <cellStyle name="Collegamento ipertestuale visitato" xfId="1356" builtinId="9" hidden="1"/>
    <cellStyle name="Collegamento ipertestuale visitato" xfId="1358" builtinId="9" hidden="1"/>
    <cellStyle name="Collegamento ipertestuale visitato" xfId="1360" builtinId="9" hidden="1"/>
    <cellStyle name="Collegamento ipertestuale visitato" xfId="1362" builtinId="9" hidden="1"/>
    <cellStyle name="Collegamento ipertestuale visitato" xfId="1364" builtinId="9" hidden="1"/>
    <cellStyle name="Collegamento ipertestuale visitato" xfId="1366" builtinId="9" hidden="1"/>
    <cellStyle name="Collegamento ipertestuale visitato" xfId="1368" builtinId="9" hidden="1"/>
    <cellStyle name="Collegamento ipertestuale visitato" xfId="1370" builtinId="9" hidden="1"/>
    <cellStyle name="Collegamento ipertestuale visitato" xfId="1372" builtinId="9" hidden="1"/>
    <cellStyle name="Collegamento ipertestuale visitato" xfId="1374" builtinId="9" hidden="1"/>
    <cellStyle name="Collegamento ipertestuale visitato" xfId="1376" builtinId="9" hidden="1"/>
    <cellStyle name="Collegamento ipertestuale visitato" xfId="1378" builtinId="9" hidden="1"/>
    <cellStyle name="Collegamento ipertestuale visitato" xfId="1380" builtinId="9" hidden="1"/>
    <cellStyle name="Collegamento ipertestuale visitato" xfId="1382" builtinId="9" hidden="1"/>
    <cellStyle name="Collegamento ipertestuale visitato" xfId="1384" builtinId="9" hidden="1"/>
    <cellStyle name="Collegamento ipertestuale visitato" xfId="1386" builtinId="9" hidden="1"/>
    <cellStyle name="Collegamento ipertestuale visitato" xfId="1388" builtinId="9" hidden="1"/>
    <cellStyle name="Collegamento ipertestuale visitato" xfId="1390" builtinId="9" hidden="1"/>
    <cellStyle name="Collegamento ipertestuale visitato" xfId="1392" builtinId="9" hidden="1"/>
    <cellStyle name="Collegamento ipertestuale visitato" xfId="1394" builtinId="9" hidden="1"/>
    <cellStyle name="Collegamento ipertestuale visitato" xfId="1396" builtinId="9" hidden="1"/>
    <cellStyle name="Collegamento ipertestuale visitato" xfId="1398" builtinId="9" hidden="1"/>
    <cellStyle name="Collegamento ipertestuale visitato" xfId="1400" builtinId="9" hidden="1"/>
    <cellStyle name="Collegamento ipertestuale visitato" xfId="1402" builtinId="9" hidden="1"/>
    <cellStyle name="Collegamento ipertestuale visitato" xfId="1404" builtinId="9" hidden="1"/>
    <cellStyle name="Collegamento ipertestuale visitato" xfId="1406" builtinId="9" hidden="1"/>
    <cellStyle name="Collegamento ipertestuale visitato" xfId="1408" builtinId="9" hidden="1"/>
    <cellStyle name="Collegamento ipertestuale visitato" xfId="1410" builtinId="9" hidden="1"/>
    <cellStyle name="Collegamento ipertestuale visitato" xfId="1412" builtinId="9" hidden="1"/>
    <cellStyle name="Collegamento ipertestuale visitato" xfId="1414" builtinId="9" hidden="1"/>
    <cellStyle name="Collegamento ipertestuale visitato" xfId="1416" builtinId="9" hidden="1"/>
    <cellStyle name="Collegamento ipertestuale visitato" xfId="1418" builtinId="9" hidden="1"/>
    <cellStyle name="Collegamento ipertestuale visitato" xfId="1420" builtinId="9" hidden="1"/>
    <cellStyle name="Collegamento ipertestuale visitato" xfId="1422" builtinId="9" hidden="1"/>
    <cellStyle name="Collegamento ipertestuale visitato" xfId="1424" builtinId="9" hidden="1"/>
    <cellStyle name="Collegamento ipertestuale visitato" xfId="1426" builtinId="9" hidden="1"/>
    <cellStyle name="Collegamento ipertestuale visitato" xfId="1428" builtinId="9" hidden="1"/>
    <cellStyle name="Collegamento ipertestuale visitato" xfId="1430" builtinId="9" hidden="1"/>
    <cellStyle name="Collegamento ipertestuale visitato" xfId="1432" builtinId="9" hidden="1"/>
    <cellStyle name="Collegamento ipertestuale visitato" xfId="1434" builtinId="9" hidden="1"/>
    <cellStyle name="Collegamento ipertestuale visitato" xfId="1436" builtinId="9" hidden="1"/>
    <cellStyle name="Collegamento ipertestuale visitato" xfId="1438" builtinId="9" hidden="1"/>
    <cellStyle name="Collegamento ipertestuale visitato" xfId="1440" builtinId="9" hidden="1"/>
    <cellStyle name="Collegamento ipertestuale visitato" xfId="1442" builtinId="9" hidden="1"/>
    <cellStyle name="Collegamento ipertestuale visitato" xfId="1444" builtinId="9" hidden="1"/>
    <cellStyle name="Collegamento ipertestuale visitato" xfId="1446" builtinId="9" hidden="1"/>
    <cellStyle name="Collegamento ipertestuale visitato" xfId="1448" builtinId="9" hidden="1"/>
    <cellStyle name="Collegamento ipertestuale visitato" xfId="1450" builtinId="9" hidden="1"/>
    <cellStyle name="Collegamento ipertestuale visitato" xfId="1452" builtinId="9" hidden="1"/>
    <cellStyle name="Collegamento ipertestuale visitato" xfId="1454" builtinId="9" hidden="1"/>
    <cellStyle name="Collegamento ipertestuale visitato" xfId="1456" builtinId="9" hidden="1"/>
    <cellStyle name="Collegamento ipertestuale visitato" xfId="1458" builtinId="9" hidden="1"/>
    <cellStyle name="Collegamento ipertestuale visitato" xfId="1460" builtinId="9" hidden="1"/>
    <cellStyle name="Collegamento ipertestuale visitato" xfId="1462" builtinId="9" hidden="1"/>
    <cellStyle name="Collegamento ipertestuale visitato" xfId="1464" builtinId="9" hidden="1"/>
    <cellStyle name="Collegamento ipertestuale visitato" xfId="1466" builtinId="9" hidden="1"/>
    <cellStyle name="Collegamento ipertestuale visitato" xfId="1468" builtinId="9" hidden="1"/>
    <cellStyle name="Collegamento ipertestuale visitato" xfId="1470" builtinId="9" hidden="1"/>
    <cellStyle name="Collegamento ipertestuale visitato" xfId="1472" builtinId="9" hidden="1"/>
    <cellStyle name="Collegamento ipertestuale visitato" xfId="1474" builtinId="9" hidden="1"/>
    <cellStyle name="Collegamento ipertestuale visitato" xfId="1476" builtinId="9" hidden="1"/>
    <cellStyle name="Collegamento ipertestuale visitato" xfId="1478" builtinId="9" hidden="1"/>
    <cellStyle name="Collegamento ipertestuale visitato" xfId="1480" builtinId="9" hidden="1"/>
    <cellStyle name="Collegamento ipertestuale visitato" xfId="1482" builtinId="9" hidden="1"/>
    <cellStyle name="Collegamento ipertestuale visitato" xfId="1484" builtinId="9" hidden="1"/>
    <cellStyle name="Collegamento ipertestuale visitato" xfId="1486" builtinId="9" hidden="1"/>
    <cellStyle name="Collegamento ipertestuale visitato" xfId="1488" builtinId="9" hidden="1"/>
    <cellStyle name="Collegamento ipertestuale visitato" xfId="1490" builtinId="9" hidden="1"/>
    <cellStyle name="Collegamento ipertestuale visitato" xfId="1492" builtinId="9" hidden="1"/>
    <cellStyle name="Collegamento ipertestuale visitato" xfId="1494" builtinId="9" hidden="1"/>
    <cellStyle name="Collegamento ipertestuale visitato" xfId="1496" builtinId="9" hidden="1"/>
    <cellStyle name="Collegamento ipertestuale visitato" xfId="1498" builtinId="9" hidden="1"/>
    <cellStyle name="Collegamento ipertestuale visitato" xfId="1500" builtinId="9" hidden="1"/>
    <cellStyle name="Collegamento ipertestuale visitato" xfId="1502" builtinId="9" hidden="1"/>
    <cellStyle name="Collegamento ipertestuale visitato" xfId="1504" builtinId="9" hidden="1"/>
    <cellStyle name="Collegamento ipertestuale visitato" xfId="1506" builtinId="9" hidden="1"/>
    <cellStyle name="Collegamento ipertestuale visitato" xfId="1508" builtinId="9" hidden="1"/>
    <cellStyle name="Collegamento ipertestuale visitato" xfId="1510" builtinId="9" hidden="1"/>
    <cellStyle name="Collegamento ipertestuale visitato" xfId="1512" builtinId="9" hidden="1"/>
    <cellStyle name="Collegamento ipertestuale visitato" xfId="1514" builtinId="9" hidden="1"/>
    <cellStyle name="Collegamento ipertestuale visitato" xfId="1516" builtinId="9" hidden="1"/>
    <cellStyle name="Collegamento ipertestuale visitato" xfId="1518" builtinId="9" hidden="1"/>
    <cellStyle name="Collegamento ipertestuale visitato" xfId="1520" builtinId="9" hidden="1"/>
    <cellStyle name="Collegamento ipertestuale visitato" xfId="1522" builtinId="9" hidden="1"/>
    <cellStyle name="Collegamento ipertestuale visitato" xfId="1524" builtinId="9" hidden="1"/>
    <cellStyle name="Collegamento ipertestuale visitato" xfId="1526" builtinId="9" hidden="1"/>
    <cellStyle name="Collegamento ipertestuale visitato" xfId="1528" builtinId="9" hidden="1"/>
    <cellStyle name="Collegamento ipertestuale visitato" xfId="1530" builtinId="9" hidden="1"/>
    <cellStyle name="Collegamento ipertestuale visitato" xfId="1532" builtinId="9" hidden="1"/>
    <cellStyle name="Collegamento ipertestuale visitato" xfId="1534" builtinId="9" hidden="1"/>
    <cellStyle name="Collegamento ipertestuale visitato" xfId="1536" builtinId="9" hidden="1"/>
    <cellStyle name="Collegamento ipertestuale visitato" xfId="1538" builtinId="9" hidden="1"/>
    <cellStyle name="Collegamento ipertestuale visitato" xfId="1540" builtinId="9" hidden="1"/>
    <cellStyle name="Collegamento ipertestuale visitato" xfId="1542" builtinId="9" hidden="1"/>
    <cellStyle name="Collegamento ipertestuale visitato" xfId="1544" builtinId="9" hidden="1"/>
    <cellStyle name="Collegamento ipertestuale visitato" xfId="1546" builtinId="9" hidden="1"/>
    <cellStyle name="Collegamento ipertestuale visitato" xfId="1548" builtinId="9" hidden="1"/>
    <cellStyle name="Collegamento ipertestuale visitato" xfId="1550" builtinId="9" hidden="1"/>
    <cellStyle name="Collegamento ipertestuale visitato" xfId="1552" builtinId="9" hidden="1"/>
    <cellStyle name="Collegamento ipertestuale visitato" xfId="1554" builtinId="9" hidden="1"/>
    <cellStyle name="Collegamento ipertestuale visitato" xfId="1556" builtinId="9" hidden="1"/>
    <cellStyle name="Collegamento ipertestuale visitato" xfId="1558" builtinId="9" hidden="1"/>
    <cellStyle name="Collegamento ipertestuale visitato" xfId="1560" builtinId="9" hidden="1"/>
    <cellStyle name="Collegamento ipertestuale visitato" xfId="1562" builtinId="9" hidden="1"/>
    <cellStyle name="Collegamento ipertestuale visitato" xfId="1564" builtinId="9" hidden="1"/>
    <cellStyle name="Collegamento ipertestuale visitato" xfId="1566" builtinId="9" hidden="1"/>
    <cellStyle name="Collegamento ipertestuale visitato" xfId="1568" builtinId="9" hidden="1"/>
    <cellStyle name="Collegamento ipertestuale visitato" xfId="1570" builtinId="9" hidden="1"/>
    <cellStyle name="Collegamento ipertestuale visitato" xfId="1572" builtinId="9" hidden="1"/>
    <cellStyle name="Collegamento ipertestuale visitato" xfId="1574" builtinId="9" hidden="1"/>
    <cellStyle name="Collegamento ipertestuale visitato" xfId="1576" builtinId="9" hidden="1"/>
    <cellStyle name="Collegamento ipertestuale visitato" xfId="1578" builtinId="9" hidden="1"/>
    <cellStyle name="Collegamento ipertestuale visitato" xfId="1580" builtinId="9" hidden="1"/>
    <cellStyle name="Collegamento ipertestuale visitato" xfId="1582" builtinId="9" hidden="1"/>
    <cellStyle name="Collegamento ipertestuale visitato" xfId="1584" builtinId="9" hidden="1"/>
    <cellStyle name="Collegamento ipertestuale visitato" xfId="1586" builtinId="9" hidden="1"/>
    <cellStyle name="Collegamento ipertestuale visitato" xfId="1588" builtinId="9" hidden="1"/>
    <cellStyle name="Collegamento ipertestuale visitato" xfId="1590" builtinId="9" hidden="1"/>
    <cellStyle name="Collegamento ipertestuale visitato" xfId="1592" builtinId="9" hidden="1"/>
    <cellStyle name="Collegamento ipertestuale visitato" xfId="1594" builtinId="9" hidden="1"/>
    <cellStyle name="Collegamento ipertestuale visitato" xfId="1596" builtinId="9" hidden="1"/>
    <cellStyle name="Collegamento ipertestuale visitato" xfId="1598" builtinId="9" hidden="1"/>
    <cellStyle name="Collegamento ipertestuale visitato" xfId="1600" builtinId="9" hidden="1"/>
    <cellStyle name="Collegamento ipertestuale visitato" xfId="1602" builtinId="9" hidden="1"/>
    <cellStyle name="Collegamento ipertestuale visitato" xfId="1604" builtinId="9" hidden="1"/>
    <cellStyle name="Collegamento ipertestuale visitato" xfId="1606" builtinId="9" hidden="1"/>
    <cellStyle name="Collegamento ipertestuale visitato" xfId="1608" builtinId="9" hidden="1"/>
    <cellStyle name="Collegamento ipertestuale visitato" xfId="1610" builtinId="9" hidden="1"/>
    <cellStyle name="Collegamento ipertestuale visitato" xfId="1612" builtinId="9" hidden="1"/>
    <cellStyle name="Collegamento ipertestuale visitato" xfId="1614" builtinId="9" hidden="1"/>
    <cellStyle name="Collegamento ipertestuale visitato" xfId="1616" builtinId="9" hidden="1"/>
    <cellStyle name="Collegamento ipertestuale visitato" xfId="1618" builtinId="9" hidden="1"/>
    <cellStyle name="Collegamento ipertestuale visitato" xfId="1620" builtinId="9" hidden="1"/>
    <cellStyle name="Collegamento ipertestuale visitato" xfId="1622" builtinId="9" hidden="1"/>
    <cellStyle name="Collegamento ipertestuale visitato" xfId="1624" builtinId="9" hidden="1"/>
    <cellStyle name="Collegamento ipertestuale visitato" xfId="1626" builtinId="9" hidden="1"/>
    <cellStyle name="Collegamento ipertestuale visitato" xfId="1628" builtinId="9" hidden="1"/>
    <cellStyle name="Collegamento ipertestuale visitato" xfId="1630" builtinId="9" hidden="1"/>
    <cellStyle name="Collegamento ipertestuale visitato" xfId="1632" builtinId="9" hidden="1"/>
    <cellStyle name="Collegamento ipertestuale visitato" xfId="1634" builtinId="9" hidden="1"/>
    <cellStyle name="Collegamento ipertestuale visitato" xfId="1636" builtinId="9" hidden="1"/>
    <cellStyle name="Collegamento ipertestuale visitato" xfId="1638" builtinId="9" hidden="1"/>
    <cellStyle name="Collegamento ipertestuale visitato" xfId="1640" builtinId="9" hidden="1"/>
    <cellStyle name="Collegamento ipertestuale visitato" xfId="1642" builtinId="9" hidden="1"/>
    <cellStyle name="Collegamento ipertestuale visitato" xfId="1644" builtinId="9" hidden="1"/>
    <cellStyle name="Collegamento ipertestuale visitato" xfId="1646" builtinId="9" hidden="1"/>
    <cellStyle name="Collegamento ipertestuale visitato" xfId="1648" builtinId="9" hidden="1"/>
    <cellStyle name="Collegamento ipertestuale visitato" xfId="1650" builtinId="9" hidden="1"/>
    <cellStyle name="Collegamento ipertestuale visitato" xfId="1652" builtinId="9" hidden="1"/>
    <cellStyle name="Collegamento ipertestuale visitato" xfId="1654" builtinId="9" hidden="1"/>
    <cellStyle name="Collegamento ipertestuale visitato" xfId="1656" builtinId="9" hidden="1"/>
    <cellStyle name="Collegamento ipertestuale visitato" xfId="1658" builtinId="9" hidden="1"/>
    <cellStyle name="Collegamento ipertestuale visitato" xfId="1660" builtinId="9" hidden="1"/>
    <cellStyle name="Collegamento ipertestuale visitato" xfId="1662" builtinId="9" hidden="1"/>
    <cellStyle name="Collegamento ipertestuale visitato" xfId="1664" builtinId="9" hidden="1"/>
    <cellStyle name="Collegamento ipertestuale visitato" xfId="1666" builtinId="9" hidden="1"/>
    <cellStyle name="Collegamento ipertestuale visitato" xfId="1668" builtinId="9" hidden="1"/>
    <cellStyle name="Collegamento ipertestuale visitato" xfId="1670" builtinId="9" hidden="1"/>
    <cellStyle name="Collegamento ipertestuale visitato" xfId="1672" builtinId="9" hidden="1"/>
    <cellStyle name="Collegamento ipertestuale visitato" xfId="1674" builtinId="9" hidden="1"/>
    <cellStyle name="Collegamento ipertestuale visitato" xfId="1676" builtinId="9" hidden="1"/>
    <cellStyle name="Collegamento ipertestuale visitato" xfId="1678" builtinId="9" hidden="1"/>
    <cellStyle name="Collegamento ipertestuale visitato" xfId="1680" builtinId="9" hidden="1"/>
    <cellStyle name="Collegamento ipertestuale visitato" xfId="1682" builtinId="9" hidden="1"/>
    <cellStyle name="Collegamento ipertestuale visitato" xfId="1684" builtinId="9" hidden="1"/>
    <cellStyle name="Collegamento ipertestuale visitato" xfId="1686" builtinId="9" hidden="1"/>
    <cellStyle name="Collegamento ipertestuale visitato" xfId="1688" builtinId="9" hidden="1"/>
    <cellStyle name="Collegamento ipertestuale visitato" xfId="1690" builtinId="9" hidden="1"/>
    <cellStyle name="Collegamento ipertestuale visitato" xfId="1692" builtinId="9" hidden="1"/>
    <cellStyle name="Collegamento ipertestuale visitato" xfId="1694" builtinId="9" hidden="1"/>
    <cellStyle name="Collegamento ipertestuale visitato" xfId="1696" builtinId="9" hidden="1"/>
    <cellStyle name="Collegamento ipertestuale visitato" xfId="1698" builtinId="9" hidden="1"/>
    <cellStyle name="Collegamento ipertestuale visitato" xfId="1700" builtinId="9" hidden="1"/>
    <cellStyle name="Collegamento ipertestuale visitato" xfId="1702" builtinId="9" hidden="1"/>
    <cellStyle name="Collegamento ipertestuale visitato" xfId="1704" builtinId="9" hidden="1"/>
    <cellStyle name="Collegamento ipertestuale visitato" xfId="1706" builtinId="9" hidden="1"/>
    <cellStyle name="Collegamento ipertestuale visitato" xfId="1708" builtinId="9" hidden="1"/>
    <cellStyle name="Collegamento ipertestuale visitato" xfId="1710" builtinId="9" hidden="1"/>
    <cellStyle name="Collegamento ipertestuale visitato" xfId="1712" builtinId="9" hidden="1"/>
    <cellStyle name="Collegamento ipertestuale visitato" xfId="1714" builtinId="9" hidden="1"/>
    <cellStyle name="Collegamento ipertestuale visitato" xfId="1716" builtinId="9" hidden="1"/>
    <cellStyle name="Collegamento ipertestuale visitato" xfId="1718" builtinId="9" hidden="1"/>
    <cellStyle name="Collegamento ipertestuale visitato" xfId="1720" builtinId="9" hidden="1"/>
    <cellStyle name="Collegamento ipertestuale visitato" xfId="1722" builtinId="9" hidden="1"/>
    <cellStyle name="Collegamento ipertestuale visitato" xfId="1724" builtinId="9" hidden="1"/>
    <cellStyle name="Collegamento ipertestuale visitato" xfId="1726" builtinId="9" hidden="1"/>
    <cellStyle name="Collegamento ipertestuale visitato" xfId="1728" builtinId="9" hidden="1"/>
    <cellStyle name="Collegamento ipertestuale visitato" xfId="1730" builtinId="9" hidden="1"/>
    <cellStyle name="Collegamento ipertestuale visitato" xfId="1732" builtinId="9" hidden="1"/>
    <cellStyle name="Collegamento ipertestuale visitato" xfId="1734" builtinId="9" hidden="1"/>
    <cellStyle name="Collegamento ipertestuale visitato" xfId="1736" builtinId="9" hidden="1"/>
    <cellStyle name="Collegamento ipertestuale visitato" xfId="1738" builtinId="9" hidden="1"/>
    <cellStyle name="Collegamento ipertestuale visitato" xfId="1740" builtinId="9" hidden="1"/>
    <cellStyle name="Collegamento ipertestuale visitato" xfId="1742" builtinId="9" hidden="1"/>
    <cellStyle name="Collegamento ipertestuale visitato" xfId="1744" builtinId="9" hidden="1"/>
    <cellStyle name="Collegamento ipertestuale visitato" xfId="1746" builtinId="9" hidden="1"/>
    <cellStyle name="Collegamento ipertestuale visitato" xfId="1748" builtinId="9" hidden="1"/>
    <cellStyle name="Collegamento ipertestuale visitato" xfId="1750" builtinId="9" hidden="1"/>
    <cellStyle name="Collegamento ipertestuale visitato" xfId="1752" builtinId="9" hidden="1"/>
    <cellStyle name="Collegamento ipertestuale visitato" xfId="1754" builtinId="9" hidden="1"/>
    <cellStyle name="Collegamento ipertestuale visitato" xfId="1756" builtinId="9" hidden="1"/>
    <cellStyle name="Collegamento ipertestuale visitato" xfId="1758" builtinId="9" hidden="1"/>
    <cellStyle name="Collegamento ipertestuale visitato" xfId="1760" builtinId="9" hidden="1"/>
    <cellStyle name="Collegamento ipertestuale visitato" xfId="1762" builtinId="9" hidden="1"/>
    <cellStyle name="Collegamento ipertestuale visitato" xfId="1764" builtinId="9" hidden="1"/>
    <cellStyle name="Collegamento ipertestuale visitato" xfId="1766" builtinId="9" hidden="1"/>
    <cellStyle name="Collegamento ipertestuale visitato" xfId="1768" builtinId="9" hidden="1"/>
    <cellStyle name="Collegamento ipertestuale visitato" xfId="1770" builtinId="9" hidden="1"/>
    <cellStyle name="Collegamento ipertestuale visitato" xfId="1772" builtinId="9" hidden="1"/>
    <cellStyle name="Collegamento ipertestuale visitato" xfId="1774" builtinId="9" hidden="1"/>
    <cellStyle name="Collegamento ipertestuale visitato" xfId="1776" builtinId="9" hidden="1"/>
    <cellStyle name="Collegamento ipertestuale visitato" xfId="1778" builtinId="9" hidden="1"/>
    <cellStyle name="Collegamento ipertestuale visitato" xfId="1780" builtinId="9" hidden="1"/>
    <cellStyle name="Collegamento ipertestuale visitato" xfId="1782" builtinId="9" hidden="1"/>
    <cellStyle name="Collegamento ipertestuale visitato" xfId="1784" builtinId="9" hidden="1"/>
    <cellStyle name="Collegamento ipertestuale visitato" xfId="1786" builtinId="9" hidden="1"/>
    <cellStyle name="Collegamento ipertestuale visitato" xfId="1788" builtinId="9" hidden="1"/>
    <cellStyle name="Collegamento ipertestuale visitato" xfId="1790" builtinId="9" hidden="1"/>
    <cellStyle name="Collegamento ipertestuale visitato" xfId="1792" builtinId="9" hidden="1"/>
    <cellStyle name="Collegamento ipertestuale visitato" xfId="1794" builtinId="9" hidden="1"/>
    <cellStyle name="Collegamento ipertestuale visitato" xfId="1796" builtinId="9" hidden="1"/>
    <cellStyle name="Collegamento ipertestuale visitato" xfId="1798" builtinId="9" hidden="1"/>
    <cellStyle name="Collegamento ipertestuale visitato" xfId="1800" builtinId="9" hidden="1"/>
    <cellStyle name="Collegamento ipertestuale visitato" xfId="1802" builtinId="9" hidden="1"/>
    <cellStyle name="Collegamento ipertestuale visitato" xfId="1804" builtinId="9" hidden="1"/>
    <cellStyle name="Collegamento ipertestuale visitato" xfId="1806" builtinId="9" hidden="1"/>
    <cellStyle name="Collegamento ipertestuale visitato" xfId="1808" builtinId="9" hidden="1"/>
    <cellStyle name="Collegamento ipertestuale visitato" xfId="1810" builtinId="9" hidden="1"/>
    <cellStyle name="Collegamento ipertestuale visitato" xfId="1812" builtinId="9" hidden="1"/>
    <cellStyle name="Collegamento ipertestuale visitato" xfId="1814" builtinId="9" hidden="1"/>
    <cellStyle name="Collegamento ipertestuale visitato" xfId="1816" builtinId="9" hidden="1"/>
    <cellStyle name="Collegamento ipertestuale visitato" xfId="1818" builtinId="9" hidden="1"/>
    <cellStyle name="Collegamento ipertestuale visitato" xfId="1820" builtinId="9" hidden="1"/>
    <cellStyle name="Collegamento ipertestuale visitato" xfId="1822" builtinId="9" hidden="1"/>
    <cellStyle name="Collegamento ipertestuale visitato" xfId="1824" builtinId="9" hidden="1"/>
    <cellStyle name="Collegamento ipertestuale visitato" xfId="1826" builtinId="9" hidden="1"/>
    <cellStyle name="Collegamento ipertestuale visitato" xfId="1828" builtinId="9" hidden="1"/>
    <cellStyle name="Collegamento ipertestuale visitato" xfId="1830" builtinId="9" hidden="1"/>
    <cellStyle name="Collegamento ipertestuale visitato" xfId="1832" builtinId="9" hidden="1"/>
    <cellStyle name="Collegamento ipertestuale visitato" xfId="1834" builtinId="9" hidden="1"/>
    <cellStyle name="Collegamento ipertestuale visitato" xfId="1836" builtinId="9" hidden="1"/>
    <cellStyle name="Collegamento ipertestuale visitato" xfId="1838" builtinId="9" hidden="1"/>
    <cellStyle name="Collegamento ipertestuale visitato" xfId="1840" builtinId="9" hidden="1"/>
    <cellStyle name="Collegamento ipertestuale visitato" xfId="1842" builtinId="9" hidden="1"/>
    <cellStyle name="Collegamento ipertestuale visitato" xfId="1844" builtinId="9" hidden="1"/>
    <cellStyle name="Collegamento ipertestuale visitato" xfId="1846" builtinId="9" hidden="1"/>
    <cellStyle name="Collegamento ipertestuale visitato" xfId="1848" builtinId="9" hidden="1"/>
    <cellStyle name="Collegamento ipertestuale visitato" xfId="1850" builtinId="9" hidden="1"/>
    <cellStyle name="Collegamento ipertestuale visitato" xfId="1852" builtinId="9" hidden="1"/>
    <cellStyle name="Collegamento ipertestuale visitato" xfId="1854" builtinId="9" hidden="1"/>
    <cellStyle name="Collegamento ipertestuale visitato" xfId="1856" builtinId="9" hidden="1"/>
    <cellStyle name="Collegamento ipertestuale visitato" xfId="1858" builtinId="9" hidden="1"/>
    <cellStyle name="Collegamento ipertestuale visitato" xfId="1860" builtinId="9" hidden="1"/>
    <cellStyle name="Collegamento ipertestuale visitato" xfId="1862" builtinId="9" hidden="1"/>
    <cellStyle name="Collegamento ipertestuale visitato" xfId="1864" builtinId="9" hidden="1"/>
    <cellStyle name="Collegamento ipertestuale visitato" xfId="1866" builtinId="9" hidden="1"/>
    <cellStyle name="Collegamento ipertestuale visitato" xfId="1868" builtinId="9" hidden="1"/>
    <cellStyle name="Collegamento ipertestuale visitato" xfId="1870" builtinId="9" hidden="1"/>
    <cellStyle name="Collegamento ipertestuale visitato" xfId="1872" builtinId="9" hidden="1"/>
    <cellStyle name="Collegamento ipertestuale visitato" xfId="1874" builtinId="9" hidden="1"/>
    <cellStyle name="Collegamento ipertestuale visitato" xfId="1876" builtinId="9" hidden="1"/>
    <cellStyle name="Collegamento ipertestuale visitato" xfId="1878" builtinId="9" hidden="1"/>
    <cellStyle name="Collegamento ipertestuale visitato" xfId="1880" builtinId="9" hidden="1"/>
    <cellStyle name="Collegamento ipertestuale visitato" xfId="1882" builtinId="9" hidden="1"/>
    <cellStyle name="Collegamento ipertestuale visitato" xfId="1884" builtinId="9" hidden="1"/>
    <cellStyle name="Collegamento ipertestuale visitato" xfId="1886" builtinId="9" hidden="1"/>
    <cellStyle name="Collegamento ipertestuale visitato" xfId="1888" builtinId="9" hidden="1"/>
    <cellStyle name="Collegamento ipertestuale visitato" xfId="1890" builtinId="9" hidden="1"/>
    <cellStyle name="Collegamento ipertestuale visitato" xfId="1892" builtinId="9" hidden="1"/>
    <cellStyle name="Collegamento ipertestuale visitato" xfId="1894" builtinId="9" hidden="1"/>
    <cellStyle name="Collegamento ipertestuale visitato" xfId="1896" builtinId="9" hidden="1"/>
    <cellStyle name="Collegamento ipertestuale visitato" xfId="1898" builtinId="9" hidden="1"/>
    <cellStyle name="Collegamento ipertestuale visitato" xfId="1900" builtinId="9" hidden="1"/>
    <cellStyle name="Collegamento ipertestuale visitato" xfId="1902" builtinId="9" hidden="1"/>
    <cellStyle name="Collegamento ipertestuale visitato" xfId="1904" builtinId="9" hidden="1"/>
    <cellStyle name="Collegamento ipertestuale visitato" xfId="1906" builtinId="9" hidden="1"/>
    <cellStyle name="Collegamento ipertestuale visitato" xfId="1908" builtinId="9" hidden="1"/>
    <cellStyle name="Collegamento ipertestuale visitato" xfId="1910" builtinId="9" hidden="1"/>
    <cellStyle name="Collegamento ipertestuale visitato" xfId="1912" builtinId="9" hidden="1"/>
    <cellStyle name="Collegamento ipertestuale visitato" xfId="1914" builtinId="9" hidden="1"/>
    <cellStyle name="Collegamento ipertestuale visitato" xfId="1916" builtinId="9" hidden="1"/>
    <cellStyle name="Collegamento ipertestuale visitato" xfId="1918" builtinId="9" hidden="1"/>
    <cellStyle name="Collegamento ipertestuale visitato" xfId="1920" builtinId="9" hidden="1"/>
    <cellStyle name="Collegamento ipertestuale visitato" xfId="1922" builtinId="9" hidden="1"/>
    <cellStyle name="Collegamento ipertestuale visitato" xfId="1924" builtinId="9" hidden="1"/>
    <cellStyle name="Collegamento ipertestuale visitato" xfId="1926" builtinId="9" hidden="1"/>
    <cellStyle name="Collegamento ipertestuale visitato" xfId="1928" builtinId="9" hidden="1"/>
    <cellStyle name="Collegamento ipertestuale visitato" xfId="1930" builtinId="9" hidden="1"/>
    <cellStyle name="Collegamento ipertestuale visitato" xfId="1932" builtinId="9" hidden="1"/>
    <cellStyle name="Collegamento ipertestuale visitato" xfId="1934" builtinId="9" hidden="1"/>
    <cellStyle name="Collegamento ipertestuale visitato" xfId="1936" builtinId="9" hidden="1"/>
    <cellStyle name="Collegamento ipertestuale visitato" xfId="1938" builtinId="9" hidden="1"/>
    <cellStyle name="Collegamento ipertestuale visitato" xfId="1940" builtinId="9" hidden="1"/>
    <cellStyle name="Collegamento ipertestuale visitato" xfId="1942" builtinId="9" hidden="1"/>
    <cellStyle name="Collegamento ipertestuale visitato" xfId="1944" builtinId="9" hidden="1"/>
    <cellStyle name="Collegamento ipertestuale visitato" xfId="1946" builtinId="9" hidden="1"/>
    <cellStyle name="Collegamento ipertestuale visitato" xfId="1948" builtinId="9" hidden="1"/>
    <cellStyle name="Collegamento ipertestuale visitato" xfId="1950" builtinId="9" hidden="1"/>
    <cellStyle name="Collegamento ipertestuale visitato" xfId="1952" builtinId="9" hidden="1"/>
    <cellStyle name="Collegamento ipertestuale visitato" xfId="1954" builtinId="9" hidden="1"/>
    <cellStyle name="Collegamento ipertestuale visitato" xfId="1956" builtinId="9" hidden="1"/>
    <cellStyle name="Collegamento ipertestuale visitato" xfId="1958" builtinId="9" hidden="1"/>
    <cellStyle name="Collegamento ipertestuale visitato" xfId="1960" builtinId="9" hidden="1"/>
    <cellStyle name="Collegamento ipertestuale visitato" xfId="1962" builtinId="9" hidden="1"/>
    <cellStyle name="Collegamento ipertestuale visitato" xfId="1964" builtinId="9" hidden="1"/>
    <cellStyle name="Collegamento ipertestuale visitato" xfId="1966" builtinId="9" hidden="1"/>
    <cellStyle name="Collegamento ipertestuale visitato" xfId="1968" builtinId="9" hidden="1"/>
    <cellStyle name="Collegamento ipertestuale visitato" xfId="1970" builtinId="9" hidden="1"/>
    <cellStyle name="Collegamento ipertestuale visitato" xfId="1972" builtinId="9" hidden="1"/>
    <cellStyle name="Collegamento ipertestuale visitato" xfId="1974" builtinId="9" hidden="1"/>
    <cellStyle name="Collegamento ipertestuale visitato" xfId="1976" builtinId="9" hidden="1"/>
    <cellStyle name="Collegamento ipertestuale visitato" xfId="1978" builtinId="9" hidden="1"/>
    <cellStyle name="Collegamento ipertestuale visitato" xfId="1980" builtinId="9" hidden="1"/>
    <cellStyle name="Collegamento ipertestuale visitato" xfId="1982" builtinId="9" hidden="1"/>
    <cellStyle name="Collegamento ipertestuale visitato" xfId="1984" builtinId="9" hidden="1"/>
    <cellStyle name="Collegamento ipertestuale visitato" xfId="1986" builtinId="9" hidden="1"/>
    <cellStyle name="Collegamento ipertestuale visitato" xfId="1988" builtinId="9" hidden="1"/>
    <cellStyle name="Collegamento ipertestuale visitato" xfId="1990" builtinId="9" hidden="1"/>
    <cellStyle name="Collegamento ipertestuale visitato" xfId="1992" builtinId="9" hidden="1"/>
    <cellStyle name="Collegamento ipertestuale visitato" xfId="1994" builtinId="9" hidden="1"/>
    <cellStyle name="Collegamento ipertestuale visitato" xfId="1996" builtinId="9" hidden="1"/>
    <cellStyle name="Collegamento ipertestuale visitato" xfId="1998" builtinId="9" hidden="1"/>
    <cellStyle name="Collegamento ipertestuale visitato" xfId="2000" builtinId="9" hidden="1"/>
    <cellStyle name="Collegamento ipertestuale visitato" xfId="2002" builtinId="9" hidden="1"/>
    <cellStyle name="Collegamento ipertestuale visitato" xfId="2004" builtinId="9" hidden="1"/>
    <cellStyle name="Collegamento ipertestuale visitato" xfId="2006" builtinId="9" hidden="1"/>
    <cellStyle name="Collegamento ipertestuale visitato" xfId="2008" builtinId="9" hidden="1"/>
    <cellStyle name="Collegamento ipertestuale visitato" xfId="2010" builtinId="9" hidden="1"/>
    <cellStyle name="Collegamento ipertestuale visitato" xfId="2012" builtinId="9" hidden="1"/>
    <cellStyle name="Collegamento ipertestuale visitato" xfId="2014" builtinId="9" hidden="1"/>
    <cellStyle name="Collegamento ipertestuale visitato" xfId="2016" builtinId="9" hidden="1"/>
    <cellStyle name="Collegamento ipertestuale visitato" xfId="2018" builtinId="9" hidden="1"/>
    <cellStyle name="Collegamento ipertestuale visitato" xfId="2020" builtinId="9" hidden="1"/>
    <cellStyle name="Collegamento ipertestuale visitato" xfId="2022" builtinId="9" hidden="1"/>
    <cellStyle name="Collegamento ipertestuale visitato" xfId="2024" builtinId="9" hidden="1"/>
    <cellStyle name="Collegamento ipertestuale visitato" xfId="2026" builtinId="9" hidden="1"/>
    <cellStyle name="Collegamento ipertestuale visitato" xfId="2028" builtinId="9" hidden="1"/>
    <cellStyle name="Collegamento ipertestuale visitato" xfId="2030" builtinId="9" hidden="1"/>
    <cellStyle name="Collegamento ipertestuale visitato" xfId="2032" builtinId="9" hidden="1"/>
    <cellStyle name="Collegamento ipertestuale visitato" xfId="2034" builtinId="9" hidden="1"/>
    <cellStyle name="Collegamento ipertestuale visitato" xfId="2036" builtinId="9" hidden="1"/>
    <cellStyle name="Collegamento ipertestuale visitato" xfId="2038" builtinId="9" hidden="1"/>
    <cellStyle name="Collegamento ipertestuale visitato" xfId="2040" builtinId="9" hidden="1"/>
    <cellStyle name="Collegamento ipertestuale visitato" xfId="2042" builtinId="9" hidden="1"/>
    <cellStyle name="Collegamento ipertestuale visitato" xfId="2044" builtinId="9" hidden="1"/>
    <cellStyle name="Collegamento ipertestuale visitato" xfId="2046" builtinId="9" hidden="1"/>
    <cellStyle name="Collegamento ipertestuale visitato" xfId="2048" builtinId="9" hidden="1"/>
    <cellStyle name="Collegamento ipertestuale visitato" xfId="2050" builtinId="9" hidden="1"/>
    <cellStyle name="Collegamento ipertestuale visitato" xfId="2052" builtinId="9" hidden="1"/>
    <cellStyle name="Collegamento ipertestuale visitato" xfId="2054" builtinId="9" hidden="1"/>
    <cellStyle name="Collegamento ipertestuale visitato" xfId="2056" builtinId="9" hidden="1"/>
    <cellStyle name="Collegamento ipertestuale visitato" xfId="2058" builtinId="9" hidden="1"/>
    <cellStyle name="Collegamento ipertestuale visitato" xfId="2060" builtinId="9" hidden="1"/>
    <cellStyle name="Collegamento ipertestuale visitato" xfId="2062" builtinId="9" hidden="1"/>
    <cellStyle name="Collegamento ipertestuale visitato" xfId="2064" builtinId="9" hidden="1"/>
    <cellStyle name="Collegamento ipertestuale visitato" xfId="2066" builtinId="9" hidden="1"/>
    <cellStyle name="Collegamento ipertestuale visitato" xfId="2068" builtinId="9" hidden="1"/>
    <cellStyle name="Collegamento ipertestuale visitato" xfId="2070" builtinId="9" hidden="1"/>
    <cellStyle name="Collegamento ipertestuale visitato" xfId="2072" builtinId="9" hidden="1"/>
    <cellStyle name="Collegamento ipertestuale visitato" xfId="2074" builtinId="9" hidden="1"/>
    <cellStyle name="Collegamento ipertestuale visitato" xfId="2076" builtinId="9" hidden="1"/>
    <cellStyle name="Collegamento ipertestuale visitato" xfId="2078" builtinId="9" hidden="1"/>
    <cellStyle name="Collegamento ipertestuale visitato" xfId="2080" builtinId="9" hidden="1"/>
    <cellStyle name="Collegamento ipertestuale visitato" xfId="2082" builtinId="9" hidden="1"/>
    <cellStyle name="Collegamento ipertestuale visitato" xfId="2084" builtinId="9" hidden="1"/>
    <cellStyle name="Collegamento ipertestuale visitato" xfId="2086" builtinId="9" hidden="1"/>
    <cellStyle name="Collegamento ipertestuale visitato" xfId="2088" builtinId="9" hidden="1"/>
    <cellStyle name="Collegamento ipertestuale visitato" xfId="2090" builtinId="9" hidden="1"/>
    <cellStyle name="Collegamento ipertestuale visitato" xfId="2092" builtinId="9" hidden="1"/>
    <cellStyle name="Collegamento ipertestuale visitato" xfId="2094" builtinId="9" hidden="1"/>
    <cellStyle name="Collegamento ipertestuale visitato" xfId="2096" builtinId="9" hidden="1"/>
    <cellStyle name="Collegamento ipertestuale visitato" xfId="2098" builtinId="9" hidden="1"/>
    <cellStyle name="Collegamento ipertestuale visitato" xfId="2100" builtinId="9" hidden="1"/>
    <cellStyle name="Collegamento ipertestuale visitato" xfId="2102" builtinId="9" hidden="1"/>
    <cellStyle name="Collegamento ipertestuale visitato" xfId="2104" builtinId="9" hidden="1"/>
    <cellStyle name="Collegamento ipertestuale visitato" xfId="2106" builtinId="9" hidden="1"/>
    <cellStyle name="Collegamento ipertestuale visitato" xfId="2108" builtinId="9" hidden="1"/>
    <cellStyle name="Collegamento ipertestuale visitato" xfId="2110" builtinId="9" hidden="1"/>
    <cellStyle name="Collegamento ipertestuale visitato" xfId="2112" builtinId="9" hidden="1"/>
    <cellStyle name="Collegamento ipertestuale visitato" xfId="2114" builtinId="9" hidden="1"/>
    <cellStyle name="Collegamento ipertestuale visitato" xfId="2116" builtinId="9" hidden="1"/>
    <cellStyle name="Collegamento ipertestuale visitato" xfId="2118" builtinId="9" hidden="1"/>
    <cellStyle name="Collegamento ipertestuale visitato" xfId="2120" builtinId="9" hidden="1"/>
    <cellStyle name="Collegamento ipertestuale visitato" xfId="2122" builtinId="9" hidden="1"/>
    <cellStyle name="Collegamento ipertestuale visitato" xfId="2124" builtinId="9" hidden="1"/>
    <cellStyle name="Collegamento ipertestuale visitato" xfId="2126" builtinId="9" hidden="1"/>
    <cellStyle name="Collegamento ipertestuale visitato" xfId="2128" builtinId="9" hidden="1"/>
    <cellStyle name="Collegamento ipertestuale visitato" xfId="2130" builtinId="9" hidden="1"/>
    <cellStyle name="Collegamento ipertestuale visitato" xfId="2132" builtinId="9" hidden="1"/>
    <cellStyle name="Collegamento ipertestuale visitato" xfId="2134" builtinId="9" hidden="1"/>
    <cellStyle name="Collegamento ipertestuale visitato" xfId="2136" builtinId="9" hidden="1"/>
    <cellStyle name="Collegamento ipertestuale visitato" xfId="2138" builtinId="9" hidden="1"/>
    <cellStyle name="Collegamento ipertestuale visitato" xfId="2140" builtinId="9" hidden="1"/>
    <cellStyle name="Collegamento ipertestuale visitato" xfId="2142" builtinId="9" hidden="1"/>
    <cellStyle name="Collegamento ipertestuale visitato" xfId="2144" builtinId="9" hidden="1"/>
    <cellStyle name="Collegamento ipertestuale visitato" xfId="2146" builtinId="9" hidden="1"/>
    <cellStyle name="Collegamento ipertestuale visitato" xfId="2148" builtinId="9" hidden="1"/>
    <cellStyle name="Collegamento ipertestuale visitato" xfId="2150" builtinId="9" hidden="1"/>
    <cellStyle name="Collegamento ipertestuale visitato" xfId="2152" builtinId="9" hidden="1"/>
    <cellStyle name="Collegamento ipertestuale visitato" xfId="2154" builtinId="9" hidden="1"/>
    <cellStyle name="Collegamento ipertestuale visitato" xfId="2156" builtinId="9" hidden="1"/>
    <cellStyle name="Collegamento ipertestuale visitato" xfId="2158" builtinId="9" hidden="1"/>
    <cellStyle name="Collegamento ipertestuale visitato" xfId="2160" builtinId="9" hidden="1"/>
    <cellStyle name="Collegamento ipertestuale visitato" xfId="2162" builtinId="9" hidden="1"/>
    <cellStyle name="Collegamento ipertestuale visitato" xfId="2164" builtinId="9" hidden="1"/>
    <cellStyle name="Collegamento ipertestuale visitato" xfId="2166" builtinId="9" hidden="1"/>
    <cellStyle name="Collegamento ipertestuale visitato" xfId="2168" builtinId="9" hidden="1"/>
    <cellStyle name="Collegamento ipertestuale visitato" xfId="2170" builtinId="9" hidden="1"/>
    <cellStyle name="Collegamento ipertestuale visitato" xfId="2172" builtinId="9" hidden="1"/>
    <cellStyle name="Collegamento ipertestuale visitato" xfId="2174" builtinId="9" hidden="1"/>
    <cellStyle name="Collegamento ipertestuale visitato" xfId="2176" builtinId="9" hidden="1"/>
    <cellStyle name="Collegamento ipertestuale visitato" xfId="2178" builtinId="9" hidden="1"/>
    <cellStyle name="Collegamento ipertestuale visitato" xfId="2180" builtinId="9" hidden="1"/>
    <cellStyle name="Collegamento ipertestuale visitato" xfId="2182" builtinId="9" hidden="1"/>
    <cellStyle name="Collegamento ipertestuale visitato" xfId="2184" builtinId="9" hidden="1"/>
    <cellStyle name="Collegamento ipertestuale visitato" xfId="2186" builtinId="9" hidden="1"/>
    <cellStyle name="Collegamento ipertestuale visitato" xfId="2187" builtinId="9" hidden="1"/>
    <cellStyle name="Collegamento ipertestuale visitato" xfId="2188" builtinId="9" hidden="1"/>
    <cellStyle name="Collegamento ipertestuale visitato" xfId="2189" builtinId="9" hidden="1"/>
    <cellStyle name="Collegamento ipertestuale visitato" xfId="2190" builtinId="9" hidden="1"/>
    <cellStyle name="Collegamento ipertestuale visitato" xfId="2191" builtinId="9" hidden="1"/>
    <cellStyle name="Collegamento ipertestuale visitato" xfId="2192" builtinId="9" hidden="1"/>
    <cellStyle name="Collegamento ipertestuale visitato" xfId="2193" builtinId="9" hidden="1"/>
    <cellStyle name="Collegamento ipertestuale visitato" xfId="2194" builtinId="9" hidden="1"/>
    <cellStyle name="Collegamento ipertestuale visitato" xfId="2195" builtinId="9" hidden="1"/>
    <cellStyle name="Collegamento ipertestuale visitato" xfId="2196" builtinId="9" hidden="1"/>
    <cellStyle name="Collegamento ipertestuale visitato" xfId="2197" builtinId="9" hidden="1"/>
    <cellStyle name="Collegamento ipertestuale visitato" xfId="2198" builtinId="9" hidden="1"/>
    <cellStyle name="Collegamento ipertestuale visitato" xfId="2199" builtinId="9" hidden="1"/>
    <cellStyle name="Collegamento ipertestuale visitato" xfId="2200" builtinId="9" hidden="1"/>
    <cellStyle name="Collegamento ipertestuale visitato" xfId="2201" builtinId="9" hidden="1"/>
    <cellStyle name="Collegamento ipertestuale visitato" xfId="2202" builtinId="9" hidden="1"/>
    <cellStyle name="Collegamento ipertestuale visitato" xfId="2203" builtinId="9" hidden="1"/>
    <cellStyle name="Collegamento ipertestuale visitato" xfId="2204" builtinId="9" hidden="1"/>
    <cellStyle name="Collegamento ipertestuale visitato" xfId="2205" builtinId="9" hidden="1"/>
    <cellStyle name="Collegamento ipertestuale visitato" xfId="2206" builtinId="9" hidden="1"/>
    <cellStyle name="Collegamento ipertestuale visitato" xfId="2207" builtinId="9" hidden="1"/>
    <cellStyle name="Collegamento ipertestuale visitato" xfId="2208" builtinId="9" hidden="1"/>
    <cellStyle name="Collegamento ipertestuale visitato" xfId="2209" builtinId="9" hidden="1"/>
    <cellStyle name="Collegamento ipertestuale visitato" xfId="2210" builtinId="9" hidden="1"/>
    <cellStyle name="Collegamento ipertestuale visitato" xfId="2211" builtinId="9" hidden="1"/>
    <cellStyle name="Collegamento ipertestuale visitato" xfId="2212" builtinId="9" hidden="1"/>
    <cellStyle name="Collegamento ipertestuale visitato" xfId="2213" builtinId="9" hidden="1"/>
    <cellStyle name="Collegamento ipertestuale visitato" xfId="2214" builtinId="9" hidden="1"/>
    <cellStyle name="Collegamento ipertestuale visitato" xfId="2215" builtinId="9" hidden="1"/>
    <cellStyle name="Collegamento ipertestuale visitato" xfId="2216" builtinId="9" hidden="1"/>
    <cellStyle name="Collegamento ipertestuale visitato" xfId="2217" builtinId="9" hidden="1"/>
    <cellStyle name="Collegamento ipertestuale visitato" xfId="2218" builtinId="9" hidden="1"/>
    <cellStyle name="Collegamento ipertestuale visitato" xfId="2219" builtinId="9" hidden="1"/>
    <cellStyle name="Collegamento ipertestuale visitato" xfId="2220" builtinId="9" hidden="1"/>
    <cellStyle name="Collegamento ipertestuale visitato" xfId="2221" builtinId="9" hidden="1"/>
    <cellStyle name="Collegamento ipertestuale visitato" xfId="2222" builtinId="9" hidden="1"/>
    <cellStyle name="Collegamento ipertestuale visitato" xfId="2223" builtinId="9" hidden="1"/>
    <cellStyle name="Collegamento ipertestuale visitato" xfId="2224" builtinId="9" hidden="1"/>
    <cellStyle name="Collegamento ipertestuale visitato" xfId="2225" builtinId="9" hidden="1"/>
    <cellStyle name="Collegamento ipertestuale visitato" xfId="2226" builtinId="9" hidden="1"/>
    <cellStyle name="Collegamento ipertestuale visitato" xfId="2227" builtinId="9" hidden="1"/>
    <cellStyle name="Collegamento ipertestuale visitato" xfId="2228" builtinId="9" hidden="1"/>
    <cellStyle name="Collegamento ipertestuale visitato" xfId="2229" builtinId="9" hidden="1"/>
    <cellStyle name="Collegamento ipertestuale visitato" xfId="2230" builtinId="9" hidden="1"/>
    <cellStyle name="Collegamento ipertestuale visitato" xfId="2231" builtinId="9" hidden="1"/>
    <cellStyle name="Collegamento ipertestuale visitato" xfId="2232" builtinId="9" hidden="1"/>
    <cellStyle name="Collegamento ipertestuale visitato" xfId="2233" builtinId="9" hidden="1"/>
    <cellStyle name="Collegamento ipertestuale visitato" xfId="2234" builtinId="9" hidden="1"/>
    <cellStyle name="Collegamento ipertestuale visitato" xfId="2235" builtinId="9" hidden="1"/>
    <cellStyle name="Collegamento ipertestuale visitato" xfId="2236" builtinId="9" hidden="1"/>
    <cellStyle name="Collegamento ipertestuale visitato" xfId="2237" builtinId="9" hidden="1"/>
    <cellStyle name="Collegamento ipertestuale visitato" xfId="2238" builtinId="9" hidden="1"/>
    <cellStyle name="Collegamento ipertestuale visitato" xfId="2239" builtinId="9" hidden="1"/>
    <cellStyle name="Collegamento ipertestuale visitato" xfId="2240" builtinId="9" hidden="1"/>
    <cellStyle name="Collegamento ipertestuale visitato" xfId="2241" builtinId="9" hidden="1"/>
    <cellStyle name="Collegamento ipertestuale visitato" xfId="2242" builtinId="9" hidden="1"/>
    <cellStyle name="Collegamento ipertestuale visitato" xfId="2243" builtinId="9" hidden="1"/>
    <cellStyle name="Collegamento ipertestuale visitato" xfId="2244" builtinId="9" hidden="1"/>
    <cellStyle name="Collegamento ipertestuale visitato" xfId="2245" builtinId="9" hidden="1"/>
    <cellStyle name="Collegamento ipertestuale visitato" xfId="2246" builtinId="9" hidden="1"/>
    <cellStyle name="Collegamento ipertestuale visitato" xfId="2247" builtinId="9" hidden="1"/>
    <cellStyle name="Collegamento ipertestuale visitato" xfId="2248" builtinId="9" hidden="1"/>
    <cellStyle name="Collegamento ipertestuale visitato" xfId="2249" builtinId="9" hidden="1"/>
    <cellStyle name="Collegamento ipertestuale visitato" xfId="2250" builtinId="9" hidden="1"/>
    <cellStyle name="Collegamento ipertestuale visitato" xfId="2251" builtinId="9" hidden="1"/>
    <cellStyle name="Collegamento ipertestuale visitato" xfId="2252" builtinId="9" hidden="1"/>
    <cellStyle name="Collegamento ipertestuale visitato" xfId="2253" builtinId="9" hidden="1"/>
    <cellStyle name="Collegamento ipertestuale visitato" xfId="2254" builtinId="9" hidden="1"/>
    <cellStyle name="Collegamento ipertestuale visitato" xfId="2255" builtinId="9" hidden="1"/>
    <cellStyle name="Collegamento ipertestuale visitato" xfId="2256" builtinId="9" hidden="1"/>
    <cellStyle name="Collegamento ipertestuale visitato" xfId="2257" builtinId="9" hidden="1"/>
    <cellStyle name="Collegamento ipertestuale visitato" xfId="2258" builtinId="9" hidden="1"/>
    <cellStyle name="Collegamento ipertestuale visitato" xfId="2259" builtinId="9" hidden="1"/>
    <cellStyle name="Collegamento ipertestuale visitato" xfId="2260" builtinId="9" hidden="1"/>
    <cellStyle name="Collegamento ipertestuale visitato" xfId="2261" builtinId="9" hidden="1"/>
    <cellStyle name="Collegamento ipertestuale visitato" xfId="2262" builtinId="9" hidden="1"/>
    <cellStyle name="Collegamento ipertestuale visitato" xfId="2263" builtinId="9" hidden="1"/>
    <cellStyle name="Collegamento ipertestuale visitato" xfId="2264" builtinId="9" hidden="1"/>
    <cellStyle name="Collegamento ipertestuale visitato" xfId="2265" builtinId="9" hidden="1"/>
    <cellStyle name="Collegamento ipertestuale visitato" xfId="2266" builtinId="9" hidden="1"/>
    <cellStyle name="Collegamento ipertestuale visitato" xfId="2267" builtinId="9" hidden="1"/>
    <cellStyle name="Collegamento ipertestuale visitato" xfId="2268" builtinId="9" hidden="1"/>
    <cellStyle name="Collegamento ipertestuale visitato" xfId="2269" builtinId="9" hidden="1"/>
    <cellStyle name="Collegamento ipertestuale visitato" xfId="2270" builtinId="9" hidden="1"/>
    <cellStyle name="Collegamento ipertestuale visitato" xfId="2271" builtinId="9" hidden="1"/>
    <cellStyle name="Collegamento ipertestuale visitato" xfId="2272" builtinId="9" hidden="1"/>
    <cellStyle name="Collegamento ipertestuale visitato" xfId="2273" builtinId="9" hidden="1"/>
    <cellStyle name="Collegamento ipertestuale visitato" xfId="2274" builtinId="9" hidden="1"/>
    <cellStyle name="Collegamento ipertestuale visitato" xfId="2275" builtinId="9" hidden="1"/>
    <cellStyle name="Collegamento ipertestuale visitato" xfId="2276" builtinId="9" hidden="1"/>
    <cellStyle name="Collegamento ipertestuale visitato" xfId="2277" builtinId="9" hidden="1"/>
    <cellStyle name="Collegamento ipertestuale visitato" xfId="2278" builtinId="9" hidden="1"/>
    <cellStyle name="Collegamento ipertestuale visitato" xfId="2279" builtinId="9" hidden="1"/>
    <cellStyle name="Collegamento ipertestuale visitato" xfId="2280" builtinId="9" hidden="1"/>
    <cellStyle name="Collegamento ipertestuale visitato" xfId="2281" builtinId="9" hidden="1"/>
    <cellStyle name="Collegamento ipertestuale visitato" xfId="2282" builtinId="9" hidden="1"/>
    <cellStyle name="Collegamento ipertestuale visitato" xfId="2283" builtinId="9" hidden="1"/>
    <cellStyle name="Collegamento ipertestuale visitato" xfId="2284" builtinId="9" hidden="1"/>
    <cellStyle name="Collegamento ipertestuale visitato" xfId="2285" builtinId="9" hidden="1"/>
    <cellStyle name="Collegamento ipertestuale visitato" xfId="2286" builtinId="9" hidden="1"/>
    <cellStyle name="Collegamento ipertestuale visitato" xfId="2287" builtinId="9" hidden="1"/>
    <cellStyle name="Collegamento ipertestuale visitato" xfId="2288" builtinId="9" hidden="1"/>
    <cellStyle name="Collegamento ipertestuale visitato" xfId="2289" builtinId="9" hidden="1"/>
    <cellStyle name="Collegamento ipertestuale visitato" xfId="2290" builtinId="9" hidden="1"/>
    <cellStyle name="Collegamento ipertestuale visitato" xfId="2291" builtinId="9" hidden="1"/>
    <cellStyle name="Collegamento ipertestuale visitato" xfId="2292" builtinId="9" hidden="1"/>
    <cellStyle name="Collegamento ipertestuale visitato" xfId="2293" builtinId="9" hidden="1"/>
    <cellStyle name="Collegamento ipertestuale visitato" xfId="2294" builtinId="9" hidden="1"/>
    <cellStyle name="Collegamento ipertestuale visitato" xfId="2295" builtinId="9" hidden="1"/>
    <cellStyle name="Collegamento ipertestuale visitato" xfId="2296" builtinId="9" hidden="1"/>
    <cellStyle name="Collegamento ipertestuale visitato" xfId="2297" builtinId="9" hidden="1"/>
    <cellStyle name="Collegamento ipertestuale visitato" xfId="2298" builtinId="9" hidden="1"/>
    <cellStyle name="Collegamento ipertestuale visitato" xfId="2299" builtinId="9" hidden="1"/>
    <cellStyle name="Collegamento ipertestuale visitato" xfId="2300" builtinId="9" hidden="1"/>
    <cellStyle name="Collegamento ipertestuale visitato" xfId="2301" builtinId="9" hidden="1"/>
    <cellStyle name="Collegamento ipertestuale visitato" xfId="2302" builtinId="9" hidden="1"/>
    <cellStyle name="Collegamento ipertestuale visitato" xfId="2303" builtinId="9" hidden="1"/>
    <cellStyle name="Collegamento ipertestuale visitato" xfId="2304" builtinId="9" hidden="1"/>
    <cellStyle name="Collegamento ipertestuale visitato" xfId="2305" builtinId="9" hidden="1"/>
    <cellStyle name="Collegamento ipertestuale visitato" xfId="2306" builtinId="9" hidden="1"/>
    <cellStyle name="Collegamento ipertestuale visitato" xfId="2307" builtinId="9" hidden="1"/>
    <cellStyle name="Collegamento ipertestuale visitato" xfId="2308" builtinId="9" hidden="1"/>
    <cellStyle name="Collegamento ipertestuale visitato" xfId="2309" builtinId="9" hidden="1"/>
    <cellStyle name="Collegamento ipertestuale visitato" xfId="2310" builtinId="9" hidden="1"/>
    <cellStyle name="Collegamento ipertestuale visitato" xfId="2311" builtinId="9" hidden="1"/>
    <cellStyle name="Collegamento ipertestuale visitato" xfId="2312" builtinId="9" hidden="1"/>
    <cellStyle name="Collegamento ipertestuale visitato" xfId="2313" builtinId="9" hidden="1"/>
    <cellStyle name="Collegamento ipertestuale visitato" xfId="2314" builtinId="9" hidden="1"/>
    <cellStyle name="Collegamento ipertestuale visitato" xfId="2315" builtinId="9" hidden="1"/>
    <cellStyle name="Collegamento ipertestuale visitato" xfId="2316" builtinId="9" hidden="1"/>
    <cellStyle name="Collegamento ipertestuale visitato" xfId="2317" builtinId="9" hidden="1"/>
    <cellStyle name="Collegamento ipertestuale visitato" xfId="2318" builtinId="9" hidden="1"/>
    <cellStyle name="Collegamento ipertestuale visitato" xfId="2319" builtinId="9" hidden="1"/>
    <cellStyle name="Collegamento ipertestuale visitato" xfId="2320" builtinId="9" hidden="1"/>
    <cellStyle name="Collegamento ipertestuale visitato" xfId="2321" builtinId="9" hidden="1"/>
    <cellStyle name="Collegamento ipertestuale visitato" xfId="2322" builtinId="9" hidden="1"/>
    <cellStyle name="Collegamento ipertestuale visitato" xfId="2323" builtinId="9" hidden="1"/>
    <cellStyle name="Collegamento ipertestuale visitato" xfId="2324" builtinId="9" hidden="1"/>
    <cellStyle name="Collegamento ipertestuale visitato" xfId="2325" builtinId="9" hidden="1"/>
    <cellStyle name="Collegamento ipertestuale visitato" xfId="2326" builtinId="9" hidden="1"/>
    <cellStyle name="Collegamento ipertestuale visitato" xfId="2327" builtinId="9" hidden="1"/>
    <cellStyle name="Collegamento ipertestuale visitato" xfId="2328" builtinId="9" hidden="1"/>
    <cellStyle name="Collegamento ipertestuale visitato" xfId="2329" builtinId="9" hidden="1"/>
    <cellStyle name="Collegamento ipertestuale visitato" xfId="2330" builtinId="9" hidden="1"/>
    <cellStyle name="Collegamento ipertestuale visitato" xfId="2331" builtinId="9" hidden="1"/>
    <cellStyle name="Collegamento ipertestuale visitato" xfId="2332" builtinId="9" hidden="1"/>
    <cellStyle name="Collegamento ipertestuale visitato" xfId="2333" builtinId="9" hidden="1"/>
    <cellStyle name="Collegamento ipertestuale visitato" xfId="2334" builtinId="9" hidden="1"/>
    <cellStyle name="Collegamento ipertestuale visitato" xfId="2335" builtinId="9" hidden="1"/>
    <cellStyle name="Collegamento ipertestuale visitato" xfId="2336" builtinId="9" hidden="1"/>
    <cellStyle name="Collegamento ipertestuale visitato" xfId="2337" builtinId="9" hidden="1"/>
    <cellStyle name="Collegamento ipertestuale visitato" xfId="2338" builtinId="9" hidden="1"/>
    <cellStyle name="Collegamento ipertestuale visitato" xfId="2339" builtinId="9" hidden="1"/>
    <cellStyle name="Collegamento ipertestuale visitato" xfId="2340" builtinId="9" hidden="1"/>
    <cellStyle name="Collegamento ipertestuale visitato" xfId="2341" builtinId="9" hidden="1"/>
    <cellStyle name="Collegamento ipertestuale visitato" xfId="2342" builtinId="9" hidden="1"/>
    <cellStyle name="Collegamento ipertestuale visitato" xfId="2343" builtinId="9" hidden="1"/>
    <cellStyle name="Collegamento ipertestuale visitato" xfId="2344" builtinId="9" hidden="1"/>
    <cellStyle name="Collegamento ipertestuale visitato" xfId="2345" builtinId="9" hidden="1"/>
    <cellStyle name="Collegamento ipertestuale visitato" xfId="2346" builtinId="9" hidden="1"/>
    <cellStyle name="Collegamento ipertestuale visitato" xfId="2347" builtinId="9" hidden="1"/>
    <cellStyle name="Collegamento ipertestuale visitato" xfId="2348" builtinId="9" hidden="1"/>
    <cellStyle name="Collegamento ipertestuale visitato" xfId="2349" builtinId="9" hidden="1"/>
    <cellStyle name="Collegamento ipertestuale visitato" xfId="2350" builtinId="9" hidden="1"/>
    <cellStyle name="Collegamento ipertestuale visitato" xfId="2351" builtinId="9" hidden="1"/>
    <cellStyle name="Collegamento ipertestuale visitato" xfId="2352" builtinId="9" hidden="1"/>
    <cellStyle name="Collegamento ipertestuale visitato" xfId="2353" builtinId="9" hidden="1"/>
    <cellStyle name="Collegamento ipertestuale visitato" xfId="2354" builtinId="9" hidden="1"/>
    <cellStyle name="Collegamento ipertestuale visitato" xfId="2355" builtinId="9" hidden="1"/>
    <cellStyle name="Collegamento ipertestuale visitato" xfId="2356" builtinId="9" hidden="1"/>
    <cellStyle name="Collegamento ipertestuale visitato" xfId="2357" builtinId="9" hidden="1"/>
    <cellStyle name="Collegamento ipertestuale visitato" xfId="2358" builtinId="9" hidden="1"/>
    <cellStyle name="Collegamento ipertestuale visitato" xfId="2359" builtinId="9" hidden="1"/>
    <cellStyle name="Collegamento ipertestuale visitato" xfId="2360" builtinId="9" hidden="1"/>
    <cellStyle name="Collegamento ipertestuale visitato" xfId="2361" builtinId="9" hidden="1"/>
    <cellStyle name="Collegamento ipertestuale visitato" xfId="2362" builtinId="9" hidden="1"/>
    <cellStyle name="Collegamento ipertestuale visitato" xfId="2363" builtinId="9" hidden="1"/>
    <cellStyle name="Collegamento ipertestuale visitato" xfId="2364" builtinId="9" hidden="1"/>
    <cellStyle name="Collegamento ipertestuale visitato" xfId="2365" builtinId="9" hidden="1"/>
    <cellStyle name="Collegamento ipertestuale visitato" xfId="2366" builtinId="9" hidden="1"/>
    <cellStyle name="Collegamento ipertestuale visitato" xfId="2367" builtinId="9" hidden="1"/>
    <cellStyle name="Collegamento ipertestuale visitato" xfId="2368" builtinId="9" hidden="1"/>
    <cellStyle name="Collegamento ipertestuale visitato" xfId="2369" builtinId="9" hidden="1"/>
    <cellStyle name="Collegamento ipertestuale visitato" xfId="2370" builtinId="9" hidden="1"/>
    <cellStyle name="Collegamento ipertestuale visitato" xfId="2371" builtinId="9" hidden="1"/>
    <cellStyle name="Collegamento ipertestuale visitato" xfId="2372" builtinId="9" hidden="1"/>
    <cellStyle name="Collegamento ipertestuale visitato" xfId="2373" builtinId="9" hidden="1"/>
    <cellStyle name="Collegamento ipertestuale visitato" xfId="2374" builtinId="9" hidden="1"/>
    <cellStyle name="Collegamento ipertestuale visitato" xfId="2375" builtinId="9" hidden="1"/>
    <cellStyle name="Collegamento ipertestuale visitato" xfId="2376" builtinId="9" hidden="1"/>
    <cellStyle name="Collegamento ipertestuale visitato" xfId="2377" builtinId="9" hidden="1"/>
    <cellStyle name="Collegamento ipertestuale visitato" xfId="2378" builtinId="9" hidden="1"/>
    <cellStyle name="Collegamento ipertestuale visitato" xfId="2379" builtinId="9" hidden="1"/>
    <cellStyle name="Collegamento ipertestuale visitato" xfId="2380" builtinId="9" hidden="1"/>
    <cellStyle name="Collegamento ipertestuale visitato" xfId="2381" builtinId="9" hidden="1"/>
    <cellStyle name="Collegamento ipertestuale visitato" xfId="2382" builtinId="9" hidden="1"/>
    <cellStyle name="Collegamento ipertestuale visitato" xfId="2383" builtinId="9" hidden="1"/>
    <cellStyle name="Collegamento ipertestuale visitato" xfId="2384" builtinId="9" hidden="1"/>
    <cellStyle name="Collegamento ipertestuale visitato" xfId="2385" builtinId="9" hidden="1"/>
    <cellStyle name="Collegamento ipertestuale visitato" xfId="2386" builtinId="9" hidden="1"/>
    <cellStyle name="Collegamento ipertestuale visitato" xfId="2387" builtinId="9" hidden="1"/>
    <cellStyle name="Collegamento ipertestuale visitato" xfId="2388" builtinId="9" hidden="1"/>
    <cellStyle name="Collegamento ipertestuale visitato" xfId="2389" builtinId="9" hidden="1"/>
    <cellStyle name="Collegamento ipertestuale visitato" xfId="2390" builtinId="9" hidden="1"/>
    <cellStyle name="Collegamento ipertestuale visitato" xfId="2391" builtinId="9" hidden="1"/>
    <cellStyle name="Collegamento ipertestuale visitato" xfId="2392" builtinId="9" hidden="1"/>
    <cellStyle name="Collegamento ipertestuale visitato" xfId="2393" builtinId="9" hidden="1"/>
    <cellStyle name="Collegamento ipertestuale visitato" xfId="2394" builtinId="9" hidden="1"/>
    <cellStyle name="Collegamento ipertestuale visitato" xfId="2395" builtinId="9" hidden="1"/>
    <cellStyle name="Collegamento ipertestuale visitato" xfId="2396" builtinId="9" hidden="1"/>
    <cellStyle name="Collegamento ipertestuale visitato" xfId="2397" builtinId="9" hidden="1"/>
    <cellStyle name="Collegamento ipertestuale visitato" xfId="2398" builtinId="9" hidden="1"/>
    <cellStyle name="Collegamento ipertestuale visitato" xfId="2399" builtinId="9" hidden="1"/>
    <cellStyle name="Collegamento ipertestuale visitato" xfId="2400" builtinId="9" hidden="1"/>
    <cellStyle name="Collegamento ipertestuale visitato" xfId="2401" builtinId="9" hidden="1"/>
    <cellStyle name="Collegamento ipertestuale visitato" xfId="2402" builtinId="9" hidden="1"/>
    <cellStyle name="Collegamento ipertestuale visitato" xfId="2403" builtinId="9" hidden="1"/>
    <cellStyle name="Collegamento ipertestuale visitato" xfId="2404" builtinId="9" hidden="1"/>
    <cellStyle name="Collegamento ipertestuale visitato" xfId="2405" builtinId="9" hidden="1"/>
    <cellStyle name="Collegamento ipertestuale visitato" xfId="2406" builtinId="9" hidden="1"/>
    <cellStyle name="Collegamento ipertestuale visitato" xfId="2407" builtinId="9" hidden="1"/>
    <cellStyle name="Collegamento ipertestuale visitato" xfId="2408" builtinId="9" hidden="1"/>
    <cellStyle name="Collegamento ipertestuale visitato" xfId="2409" builtinId="9" hidden="1"/>
    <cellStyle name="Collegamento ipertestuale visitato" xfId="2410" builtinId="9" hidden="1"/>
    <cellStyle name="Collegamento ipertestuale visitato" xfId="2411" builtinId="9" hidden="1"/>
    <cellStyle name="Collegamento ipertestuale visitato" xfId="2412" builtinId="9" hidden="1"/>
    <cellStyle name="Collegamento ipertestuale visitato" xfId="2413" builtinId="9" hidden="1"/>
    <cellStyle name="Collegamento ipertestuale visitato" xfId="2414" builtinId="9" hidden="1"/>
    <cellStyle name="Collegamento ipertestuale visitato" xfId="2415" builtinId="9" hidden="1"/>
    <cellStyle name="Collegamento ipertestuale visitato" xfId="2416" builtinId="9" hidden="1"/>
    <cellStyle name="Collegamento ipertestuale visitato" xfId="2417" builtinId="9" hidden="1"/>
    <cellStyle name="Collegamento ipertestuale visitato" xfId="2418" builtinId="9" hidden="1"/>
    <cellStyle name="Collegamento ipertestuale visitato" xfId="2419" builtinId="9" hidden="1"/>
    <cellStyle name="Collegamento ipertestuale visitato" xfId="2420" builtinId="9" hidden="1"/>
    <cellStyle name="Collegamento ipertestuale visitato" xfId="2421" builtinId="9" hidden="1"/>
    <cellStyle name="Collegamento ipertestuale visitato" xfId="2422" builtinId="9" hidden="1"/>
    <cellStyle name="Collegamento ipertestuale visitato" xfId="2423" builtinId="9" hidden="1"/>
    <cellStyle name="Collegamento ipertestuale visitato" xfId="2424" builtinId="9" hidden="1"/>
    <cellStyle name="Collegamento ipertestuale visitato" xfId="2425" builtinId="9" hidden="1"/>
    <cellStyle name="Collegamento ipertestuale visitato" xfId="2426" builtinId="9" hidden="1"/>
    <cellStyle name="Collegamento ipertestuale visitato" xfId="2427" builtinId="9" hidden="1"/>
    <cellStyle name="Collegamento ipertestuale visitato" xfId="2428" builtinId="9" hidden="1"/>
    <cellStyle name="Collegamento ipertestuale visitato" xfId="2429" builtinId="9" hidden="1"/>
    <cellStyle name="Collegamento ipertestuale visitato" xfId="2430" builtinId="9" hidden="1"/>
    <cellStyle name="Collegamento ipertestuale visitato" xfId="2431" builtinId="9" hidden="1"/>
    <cellStyle name="Collegamento ipertestuale visitato" xfId="2432" builtinId="9" hidden="1"/>
    <cellStyle name="Collegamento ipertestuale visitato" xfId="2433" builtinId="9" hidden="1"/>
    <cellStyle name="Collegamento ipertestuale visitato" xfId="2434" builtinId="9" hidden="1"/>
    <cellStyle name="Collegamento ipertestuale visitato" xfId="2435" builtinId="9" hidden="1"/>
    <cellStyle name="Collegamento ipertestuale visitato" xfId="2436" builtinId="9" hidden="1"/>
    <cellStyle name="Collegamento ipertestuale visitato" xfId="2437" builtinId="9" hidden="1"/>
    <cellStyle name="Collegamento ipertestuale visitato" xfId="2438" builtinId="9" hidden="1"/>
    <cellStyle name="Collegamento ipertestuale visitato" xfId="2439" builtinId="9" hidden="1"/>
    <cellStyle name="Collegamento ipertestuale visitato" xfId="2440" builtinId="9" hidden="1"/>
    <cellStyle name="Collegamento ipertestuale visitato" xfId="2441" builtinId="9" hidden="1"/>
    <cellStyle name="Collegamento ipertestuale visitato" xfId="2442" builtinId="9" hidden="1"/>
    <cellStyle name="Collegamento ipertestuale visitato" xfId="2443" builtinId="9" hidden="1"/>
    <cellStyle name="Collegamento ipertestuale visitato" xfId="2444" builtinId="9" hidden="1"/>
    <cellStyle name="Collegamento ipertestuale visitato" xfId="2445" builtinId="9" hidden="1"/>
    <cellStyle name="Collegamento ipertestuale visitato" xfId="2446" builtinId="9" hidden="1"/>
    <cellStyle name="Collegamento ipertestuale visitato" xfId="2447" builtinId="9" hidden="1"/>
    <cellStyle name="Collegamento ipertestuale visitato" xfId="2448" builtinId="9" hidden="1"/>
    <cellStyle name="Collegamento ipertestuale visitato" xfId="2449" builtinId="9" hidden="1"/>
    <cellStyle name="Collegamento ipertestuale visitato" xfId="2450" builtinId="9" hidden="1"/>
    <cellStyle name="Collegamento ipertestuale visitato" xfId="2451" builtinId="9" hidden="1"/>
    <cellStyle name="Collegamento ipertestuale visitato" xfId="2452" builtinId="9" hidden="1"/>
    <cellStyle name="Collegamento ipertestuale visitato" xfId="2453" builtinId="9" hidden="1"/>
    <cellStyle name="Collegamento ipertestuale visitato" xfId="2454" builtinId="9" hidden="1"/>
    <cellStyle name="Collegamento ipertestuale visitato" xfId="2455" builtinId="9" hidden="1"/>
    <cellStyle name="Collegamento ipertestuale visitato" xfId="2456" builtinId="9" hidden="1"/>
    <cellStyle name="Collegamento ipertestuale visitato" xfId="2457" builtinId="9" hidden="1"/>
    <cellStyle name="Collegamento ipertestuale visitato" xfId="2458" builtinId="9" hidden="1"/>
    <cellStyle name="Collegamento ipertestuale visitato" xfId="2459" builtinId="9" hidden="1"/>
    <cellStyle name="Collegamento ipertestuale visitato" xfId="2460" builtinId="9" hidden="1"/>
    <cellStyle name="Collegamento ipertestuale visitato" xfId="2461" builtinId="9" hidden="1"/>
    <cellStyle name="Collegamento ipertestuale visitato" xfId="2462" builtinId="9" hidden="1"/>
    <cellStyle name="Collegamento ipertestuale visitato" xfId="2463" builtinId="9" hidden="1"/>
    <cellStyle name="Collegamento ipertestuale visitato" xfId="2464" builtinId="9" hidden="1"/>
    <cellStyle name="Collegamento ipertestuale visitato" xfId="2465" builtinId="9" hidden="1"/>
    <cellStyle name="Collegamento ipertestuale visitato" xfId="2466" builtinId="9" hidden="1"/>
    <cellStyle name="Collegamento ipertestuale visitato" xfId="2467" builtinId="9" hidden="1"/>
    <cellStyle name="Collegamento ipertestuale visitato" xfId="2468" builtinId="9" hidden="1"/>
    <cellStyle name="Collegamento ipertestuale visitato" xfId="2469" builtinId="9" hidden="1"/>
    <cellStyle name="Collegamento ipertestuale visitato" xfId="2470" builtinId="9" hidden="1"/>
    <cellStyle name="Collegamento ipertestuale visitato" xfId="2471" builtinId="9" hidden="1"/>
    <cellStyle name="Collegamento ipertestuale visitato" xfId="2472" builtinId="9" hidden="1"/>
    <cellStyle name="Collegamento ipertestuale visitato" xfId="2473" builtinId="9" hidden="1"/>
    <cellStyle name="Collegamento ipertestuale visitato" xfId="2474" builtinId="9" hidden="1"/>
    <cellStyle name="Collegamento ipertestuale visitato" xfId="2475" builtinId="9" hidden="1"/>
    <cellStyle name="Collegamento ipertestuale visitato" xfId="2476" builtinId="9" hidden="1"/>
    <cellStyle name="Collegamento ipertestuale visitato" xfId="2477" builtinId="9" hidden="1"/>
    <cellStyle name="Collegamento ipertestuale visitato" xfId="2478" builtinId="9" hidden="1"/>
    <cellStyle name="Collegamento ipertestuale visitato" xfId="2479" builtinId="9" hidden="1"/>
    <cellStyle name="Collegamento ipertestuale visitato" xfId="2480" builtinId="9" hidden="1"/>
    <cellStyle name="Collegamento ipertestuale visitato" xfId="2481" builtinId="9" hidden="1"/>
    <cellStyle name="Collegamento ipertestuale visitato" xfId="2482" builtinId="9" hidden="1"/>
    <cellStyle name="Collegamento ipertestuale visitato" xfId="2483" builtinId="9" hidden="1"/>
    <cellStyle name="Collegamento ipertestuale visitato" xfId="2484" builtinId="9" hidden="1"/>
    <cellStyle name="Collegamento ipertestuale visitato" xfId="2485" builtinId="9" hidden="1"/>
    <cellStyle name="Collegamento ipertestuale visitato" xfId="2486" builtinId="9" hidden="1"/>
    <cellStyle name="Collegamento ipertestuale visitato" xfId="2487" builtinId="9" hidden="1"/>
    <cellStyle name="Collegamento ipertestuale visitato" xfId="2488" builtinId="9" hidden="1"/>
    <cellStyle name="Collegamento ipertestuale visitato" xfId="2489" builtinId="9" hidden="1"/>
    <cellStyle name="Collegamento ipertestuale visitato" xfId="2490" builtinId="9" hidden="1"/>
    <cellStyle name="Collegamento ipertestuale visitato" xfId="2491" builtinId="9" hidden="1"/>
    <cellStyle name="Collegamento ipertestuale visitato" xfId="2492" builtinId="9" hidden="1"/>
    <cellStyle name="Collegamento ipertestuale visitato" xfId="2493" builtinId="9" hidden="1"/>
    <cellStyle name="Collegamento ipertestuale visitato" xfId="2494" builtinId="9" hidden="1"/>
    <cellStyle name="Collegamento ipertestuale visitato" xfId="2495" builtinId="9" hidden="1"/>
    <cellStyle name="Collegamento ipertestuale visitato" xfId="2496" builtinId="9" hidden="1"/>
    <cellStyle name="Collegamento ipertestuale visitato" xfId="2497" builtinId="9" hidden="1"/>
    <cellStyle name="Collegamento ipertestuale visitato" xfId="2498" builtinId="9" hidden="1"/>
    <cellStyle name="Collegamento ipertestuale visitato" xfId="2499" builtinId="9" hidden="1"/>
    <cellStyle name="Collegamento ipertestuale visitato" xfId="2500" builtinId="9" hidden="1"/>
    <cellStyle name="Collegamento ipertestuale visitato" xfId="2501" builtinId="9" hidden="1"/>
    <cellStyle name="Collegamento ipertestuale visitato" xfId="2502" builtinId="9" hidden="1"/>
    <cellStyle name="Collegamento ipertestuale visitato" xfId="2503" builtinId="9" hidden="1"/>
    <cellStyle name="Collegamento ipertestuale visitato" xfId="2504" builtinId="9" hidden="1"/>
    <cellStyle name="Collegamento ipertestuale visitato" xfId="2505" builtinId="9" hidden="1"/>
    <cellStyle name="Collegamento ipertestuale visitato" xfId="2506" builtinId="9" hidden="1"/>
    <cellStyle name="Collegamento ipertestuale visitato" xfId="2507" builtinId="9" hidden="1"/>
    <cellStyle name="Collegamento ipertestuale visitato" xfId="2508" builtinId="9" hidden="1"/>
    <cellStyle name="Collegamento ipertestuale visitato" xfId="2509" builtinId="9" hidden="1"/>
    <cellStyle name="Collegamento ipertestuale visitato" xfId="2510" builtinId="9" hidden="1"/>
    <cellStyle name="Collegamento ipertestuale visitato" xfId="2511" builtinId="9" hidden="1"/>
    <cellStyle name="Collegamento ipertestuale visitato" xfId="2512" builtinId="9" hidden="1"/>
    <cellStyle name="Collegamento ipertestuale visitato" xfId="2513" builtinId="9" hidden="1"/>
    <cellStyle name="Collegamento ipertestuale visitato" xfId="2514" builtinId="9" hidden="1"/>
    <cellStyle name="Collegamento ipertestuale visitato" xfId="2515" builtinId="9" hidden="1"/>
    <cellStyle name="Collegamento ipertestuale visitato" xfId="2516" builtinId="9" hidden="1"/>
    <cellStyle name="Collegamento ipertestuale visitato" xfId="2517" builtinId="9" hidden="1"/>
    <cellStyle name="Collegamento ipertestuale visitato" xfId="2518" builtinId="9" hidden="1"/>
    <cellStyle name="Collegamento ipertestuale visitato" xfId="2519" builtinId="9" hidden="1"/>
    <cellStyle name="Collegamento ipertestuale visitato" xfId="2520" builtinId="9" hidden="1"/>
    <cellStyle name="Collegamento ipertestuale visitato" xfId="2521" builtinId="9" hidden="1"/>
    <cellStyle name="Collegamento ipertestuale visitato" xfId="2522" builtinId="9" hidden="1"/>
    <cellStyle name="Collegamento ipertestuale visitato" xfId="2523" builtinId="9" hidden="1"/>
    <cellStyle name="Collegamento ipertestuale visitato" xfId="2524" builtinId="9" hidden="1"/>
    <cellStyle name="Collegamento ipertestuale visitato" xfId="2525" builtinId="9" hidden="1"/>
    <cellStyle name="Collegamento ipertestuale visitato" xfId="2526" builtinId="9" hidden="1"/>
    <cellStyle name="Collegamento ipertestuale visitato" xfId="2527" builtinId="9" hidden="1"/>
    <cellStyle name="Collegamento ipertestuale visitato" xfId="2528" builtinId="9" hidden="1"/>
    <cellStyle name="Collegamento ipertestuale visitato" xfId="2529" builtinId="9" hidden="1"/>
    <cellStyle name="Collegamento ipertestuale visitato" xfId="2530" builtinId="9" hidden="1"/>
    <cellStyle name="Collegamento ipertestuale visitato" xfId="2531" builtinId="9" hidden="1"/>
    <cellStyle name="Collegamento ipertestuale visitato" xfId="2532" builtinId="9" hidden="1"/>
    <cellStyle name="Collegamento ipertestuale visitato" xfId="2533" builtinId="9" hidden="1"/>
    <cellStyle name="Collegamento ipertestuale visitato" xfId="2534" builtinId="9" hidden="1"/>
    <cellStyle name="Collegamento ipertestuale visitato" xfId="2535" builtinId="9" hidden="1"/>
    <cellStyle name="Collegamento ipertestuale visitato" xfId="2536" builtinId="9" hidden="1"/>
    <cellStyle name="Collegamento ipertestuale visitato" xfId="2537" builtinId="9" hidden="1"/>
    <cellStyle name="Collegamento ipertestuale visitato" xfId="2538" builtinId="9" hidden="1"/>
    <cellStyle name="Collegamento ipertestuale visitato" xfId="2539" builtinId="9" hidden="1"/>
    <cellStyle name="Collegamento ipertestuale visitato" xfId="2540" builtinId="9" hidden="1"/>
    <cellStyle name="Collegamento ipertestuale visitato" xfId="2541" builtinId="9" hidden="1"/>
    <cellStyle name="Collegamento ipertestuale visitato" xfId="2542" builtinId="9" hidden="1"/>
    <cellStyle name="Collegamento ipertestuale visitato" xfId="2543" builtinId="9" hidden="1"/>
    <cellStyle name="Collegamento ipertestuale visitato" xfId="2544" builtinId="9" hidden="1"/>
    <cellStyle name="Collegamento ipertestuale visitato" xfId="2545" builtinId="9" hidden="1"/>
    <cellStyle name="Collegamento ipertestuale visitato" xfId="2546" builtinId="9" hidden="1"/>
    <cellStyle name="Collegamento ipertestuale visitato" xfId="2547" builtinId="9" hidden="1"/>
    <cellStyle name="Collegamento ipertestuale visitato" xfId="2548" builtinId="9" hidden="1"/>
    <cellStyle name="Collegamento ipertestuale visitato" xfId="2549" builtinId="9" hidden="1"/>
    <cellStyle name="Collegamento ipertestuale visitato" xfId="2550" builtinId="9" hidden="1"/>
    <cellStyle name="Collegamento ipertestuale visitato" xfId="2551" builtinId="9" hidden="1"/>
    <cellStyle name="Collegamento ipertestuale visitato" xfId="2552" builtinId="9" hidden="1"/>
    <cellStyle name="Collegamento ipertestuale visitato" xfId="2553" builtinId="9" hidden="1"/>
    <cellStyle name="Collegamento ipertestuale visitato" xfId="2554" builtinId="9" hidden="1"/>
    <cellStyle name="Collegamento ipertestuale visitato" xfId="2555" builtinId="9" hidden="1"/>
    <cellStyle name="Collegamento ipertestuale visitato" xfId="2556" builtinId="9" hidden="1"/>
    <cellStyle name="Collegamento ipertestuale visitato" xfId="2557" builtinId="9" hidden="1"/>
    <cellStyle name="Collegamento ipertestuale visitato" xfId="2558" builtinId="9" hidden="1"/>
    <cellStyle name="Collegamento ipertestuale visitato" xfId="2559" builtinId="9" hidden="1"/>
    <cellStyle name="Collegamento ipertestuale visitato" xfId="2560" builtinId="9" hidden="1"/>
    <cellStyle name="Collegamento ipertestuale visitato" xfId="2561" builtinId="9" hidden="1"/>
    <cellStyle name="Collegamento ipertestuale visitato" xfId="2562" builtinId="9" hidden="1"/>
    <cellStyle name="Collegamento ipertestuale visitato" xfId="2563" builtinId="9" hidden="1"/>
    <cellStyle name="Collegamento ipertestuale visitato" xfId="2564" builtinId="9" hidden="1"/>
    <cellStyle name="Collegamento ipertestuale visitato" xfId="2565" builtinId="9" hidden="1"/>
    <cellStyle name="Collegamento ipertestuale visitato" xfId="2566" builtinId="9" hidden="1"/>
    <cellStyle name="Collegamento ipertestuale visitato" xfId="2567" builtinId="9" hidden="1"/>
    <cellStyle name="Collegamento ipertestuale visitato" xfId="2568" builtinId="9" hidden="1"/>
    <cellStyle name="Collegamento ipertestuale visitato" xfId="2569" builtinId="9" hidden="1"/>
    <cellStyle name="Collegamento ipertestuale visitato" xfId="2570" builtinId="9" hidden="1"/>
    <cellStyle name="Collegamento ipertestuale visitato" xfId="2571" builtinId="9" hidden="1"/>
    <cellStyle name="Collegamento ipertestuale visitato" xfId="2572" builtinId="9" hidden="1"/>
    <cellStyle name="Collegamento ipertestuale visitato" xfId="2573" builtinId="9" hidden="1"/>
    <cellStyle name="Collegamento ipertestuale visitato" xfId="2574" builtinId="9" hidden="1"/>
    <cellStyle name="Collegamento ipertestuale visitato" xfId="2575" builtinId="9" hidden="1"/>
    <cellStyle name="Collegamento ipertestuale visitato" xfId="2576" builtinId="9" hidden="1"/>
    <cellStyle name="Collegamento ipertestuale visitato" xfId="2577" builtinId="9" hidden="1"/>
    <cellStyle name="Collegamento ipertestuale visitato" xfId="2578" builtinId="9" hidden="1"/>
    <cellStyle name="Collegamento ipertestuale visitato" xfId="2579" builtinId="9" hidden="1"/>
    <cellStyle name="Collegamento ipertestuale visitato" xfId="2580" builtinId="9" hidden="1"/>
    <cellStyle name="Collegamento ipertestuale visitato" xfId="2581" builtinId="9" hidden="1"/>
    <cellStyle name="Collegamento ipertestuale visitato" xfId="2582" builtinId="9" hidden="1"/>
    <cellStyle name="Collegamento ipertestuale visitato" xfId="2583" builtinId="9" hidden="1"/>
    <cellStyle name="Collegamento ipertestuale visitato" xfId="2584" builtinId="9" hidden="1"/>
    <cellStyle name="Collegamento ipertestuale visitato" xfId="2585" builtinId="9" hidden="1"/>
    <cellStyle name="Collegamento ipertestuale visitato" xfId="2586" builtinId="9" hidden="1"/>
    <cellStyle name="Collegamento ipertestuale visitato" xfId="2587" builtinId="9" hidden="1"/>
    <cellStyle name="Collegamento ipertestuale visitato" xfId="2588" builtinId="9" hidden="1"/>
    <cellStyle name="Collegamento ipertestuale visitato" xfId="2589" builtinId="9" hidden="1"/>
    <cellStyle name="Collegamento ipertestuale visitato" xfId="2590" builtinId="9" hidden="1"/>
    <cellStyle name="Collegamento ipertestuale visitato" xfId="2591" builtinId="9" hidden="1"/>
    <cellStyle name="Collegamento ipertestuale visitato" xfId="2592" builtinId="9" hidden="1"/>
    <cellStyle name="Collegamento ipertestuale visitato" xfId="2593" builtinId="9" hidden="1"/>
    <cellStyle name="Collegamento ipertestuale visitato" xfId="2594" builtinId="9" hidden="1"/>
    <cellStyle name="Collegamento ipertestuale visitato" xfId="2595" builtinId="9" hidden="1"/>
    <cellStyle name="Collegamento ipertestuale visitato" xfId="2596" builtinId="9" hidden="1"/>
    <cellStyle name="Collegamento ipertestuale visitato" xfId="2597" builtinId="9" hidden="1"/>
    <cellStyle name="Collegamento ipertestuale visitato" xfId="2598" builtinId="9" hidden="1"/>
    <cellStyle name="Collegamento ipertestuale visitato" xfId="2599" builtinId="9" hidden="1"/>
    <cellStyle name="Collegamento ipertestuale visitato" xfId="2600" builtinId="9" hidden="1"/>
    <cellStyle name="Collegamento ipertestuale visitato" xfId="2601" builtinId="9" hidden="1"/>
    <cellStyle name="Collegamento ipertestuale visitato" xfId="2602" builtinId="9" hidden="1"/>
    <cellStyle name="Collegamento ipertestuale visitato" xfId="2603" builtinId="9" hidden="1"/>
    <cellStyle name="Collegamento ipertestuale visitato" xfId="2604" builtinId="9" hidden="1"/>
    <cellStyle name="Collegamento ipertestuale visitato" xfId="2605" builtinId="9" hidden="1"/>
    <cellStyle name="Collegamento ipertestuale visitato" xfId="2606" builtinId="9" hidden="1"/>
    <cellStyle name="Collegamento ipertestuale visitato" xfId="2607" builtinId="9" hidden="1"/>
    <cellStyle name="Collegamento ipertestuale visitato" xfId="2608" builtinId="9" hidden="1"/>
    <cellStyle name="Collegamento ipertestuale visitato" xfId="2609" builtinId="9" hidden="1"/>
    <cellStyle name="Collegamento ipertestuale visitato" xfId="2610" builtinId="9" hidden="1"/>
    <cellStyle name="Collegamento ipertestuale visitato" xfId="2611" builtinId="9" hidden="1"/>
    <cellStyle name="Collegamento ipertestuale visitato" xfId="2612" builtinId="9" hidden="1"/>
    <cellStyle name="Collegamento ipertestuale visitato" xfId="2613" builtinId="9" hidden="1"/>
    <cellStyle name="Collegamento ipertestuale visitato" xfId="2614" builtinId="9" hidden="1"/>
    <cellStyle name="Collegamento ipertestuale visitato" xfId="2615" builtinId="9" hidden="1"/>
    <cellStyle name="Collegamento ipertestuale visitato" xfId="2616" builtinId="9" hidden="1"/>
    <cellStyle name="Collegamento ipertestuale visitato" xfId="2617" builtinId="9" hidden="1"/>
    <cellStyle name="Collegamento ipertestuale visitato" xfId="2618" builtinId="9" hidden="1"/>
    <cellStyle name="Collegamento ipertestuale visitato" xfId="2619" builtinId="9" hidden="1"/>
    <cellStyle name="Collegamento ipertestuale visitato" xfId="2620" builtinId="9" hidden="1"/>
    <cellStyle name="Collegamento ipertestuale visitato" xfId="2621" builtinId="9" hidden="1"/>
    <cellStyle name="Collegamento ipertestuale visitato" xfId="2622" builtinId="9" hidden="1"/>
    <cellStyle name="Collegamento ipertestuale visitato" xfId="2623" builtinId="9" hidden="1"/>
    <cellStyle name="Collegamento ipertestuale visitato" xfId="2624" builtinId="9" hidden="1"/>
    <cellStyle name="Collegamento ipertestuale visitato" xfId="2625" builtinId="9" hidden="1"/>
    <cellStyle name="Collegamento ipertestuale visitato" xfId="2626" builtinId="9" hidden="1"/>
    <cellStyle name="Collegamento ipertestuale visitato" xfId="2627" builtinId="9" hidden="1"/>
    <cellStyle name="Collegamento ipertestuale visitato" xfId="2628" builtinId="9" hidden="1"/>
    <cellStyle name="Collegamento ipertestuale visitato" xfId="2629" builtinId="9" hidden="1"/>
    <cellStyle name="Collegamento ipertestuale visitato" xfId="2630" builtinId="9" hidden="1"/>
    <cellStyle name="Collegamento ipertestuale visitato" xfId="2631" builtinId="9" hidden="1"/>
    <cellStyle name="Collegamento ipertestuale visitato" xfId="2632" builtinId="9" hidden="1"/>
    <cellStyle name="Collegamento ipertestuale visitato" xfId="2633" builtinId="9" hidden="1"/>
    <cellStyle name="Collegamento ipertestuale visitato" xfId="2634" builtinId="9" hidden="1"/>
    <cellStyle name="Collegamento ipertestuale visitato" xfId="2635" builtinId="9" hidden="1"/>
    <cellStyle name="Collegamento ipertestuale visitato" xfId="2636" builtinId="9" hidden="1"/>
    <cellStyle name="Collegamento ipertestuale visitato" xfId="2637" builtinId="9" hidden="1"/>
    <cellStyle name="Collegamento ipertestuale visitato" xfId="2638" builtinId="9" hidden="1"/>
    <cellStyle name="Collegamento ipertestuale visitato" xfId="2639" builtinId="9" hidden="1"/>
    <cellStyle name="Collegamento ipertestuale visitato" xfId="2640" builtinId="9" hidden="1"/>
    <cellStyle name="Collegamento ipertestuale visitato" xfId="2641" builtinId="9" hidden="1"/>
    <cellStyle name="Collegamento ipertestuale visitato" xfId="2642" builtinId="9" hidden="1"/>
    <cellStyle name="Collegamento ipertestuale visitato" xfId="2643" builtinId="9" hidden="1"/>
    <cellStyle name="Collegamento ipertestuale visitato" xfId="2644" builtinId="9" hidden="1"/>
    <cellStyle name="Collegamento ipertestuale visitato" xfId="2645" builtinId="9" hidden="1"/>
    <cellStyle name="Collegamento ipertestuale visitato" xfId="2646" builtinId="9" hidden="1"/>
    <cellStyle name="Collegamento ipertestuale visitato" xfId="2647" builtinId="9" hidden="1"/>
    <cellStyle name="Collegamento ipertestuale visitato" xfId="2648" builtinId="9" hidden="1"/>
    <cellStyle name="Collegamento ipertestuale visitato" xfId="2649" builtinId="9" hidden="1"/>
    <cellStyle name="Collegamento ipertestuale visitato" xfId="2650" builtinId="9" hidden="1"/>
    <cellStyle name="Collegamento ipertestuale visitato" xfId="2651" builtinId="9" hidden="1"/>
    <cellStyle name="Collegamento ipertestuale visitato" xfId="2652" builtinId="9" hidden="1"/>
    <cellStyle name="Collegamento ipertestuale visitato" xfId="2653" builtinId="9" hidden="1"/>
    <cellStyle name="Collegamento ipertestuale visitato" xfId="2654" builtinId="9" hidden="1"/>
    <cellStyle name="Collegamento ipertestuale visitato" xfId="2655" builtinId="9" hidden="1"/>
    <cellStyle name="Collegamento ipertestuale visitato" xfId="2656" builtinId="9" hidden="1"/>
    <cellStyle name="Collegamento ipertestuale visitato" xfId="2657" builtinId="9" hidden="1"/>
    <cellStyle name="Collegamento ipertestuale visitato" xfId="2658" builtinId="9" hidden="1"/>
    <cellStyle name="Collegamento ipertestuale visitato" xfId="2659" builtinId="9" hidden="1"/>
    <cellStyle name="Collegamento ipertestuale visitato" xfId="2660" builtinId="9" hidden="1"/>
    <cellStyle name="Collegamento ipertestuale visitato" xfId="2661" builtinId="9" hidden="1"/>
    <cellStyle name="Collegamento ipertestuale visitato" xfId="2662" builtinId="9" hidden="1"/>
    <cellStyle name="Collegamento ipertestuale visitato" xfId="2663" builtinId="9" hidden="1"/>
    <cellStyle name="Collegamento ipertestuale visitato" xfId="2664" builtinId="9" hidden="1"/>
    <cellStyle name="Collegamento ipertestuale visitato" xfId="2665" builtinId="9" hidden="1"/>
    <cellStyle name="Collegamento ipertestuale visitato" xfId="2666" builtinId="9" hidden="1"/>
    <cellStyle name="Collegamento ipertestuale visitato" xfId="2667" builtinId="9" hidden="1"/>
    <cellStyle name="Collegamento ipertestuale visitato" xfId="2668" builtinId="9" hidden="1"/>
    <cellStyle name="Collegamento ipertestuale visitato" xfId="2669" builtinId="9" hidden="1"/>
    <cellStyle name="Collegamento ipertestuale visitato" xfId="2670" builtinId="9" hidden="1"/>
    <cellStyle name="Collegamento ipertestuale visitato" xfId="2671" builtinId="9" hidden="1"/>
    <cellStyle name="Collegamento ipertestuale visitato" xfId="2672" builtinId="9" hidden="1"/>
    <cellStyle name="Collegamento ipertestuale visitato" xfId="2673" builtinId="9" hidden="1"/>
    <cellStyle name="Collegamento ipertestuale visitato" xfId="2674" builtinId="9" hidden="1"/>
    <cellStyle name="Collegamento ipertestuale visitato" xfId="2675" builtinId="9" hidden="1"/>
    <cellStyle name="Collegamento ipertestuale visitato" xfId="2676" builtinId="9" hidden="1"/>
    <cellStyle name="Collegamento ipertestuale visitato" xfId="2677" builtinId="9" hidden="1"/>
    <cellStyle name="Collegamento ipertestuale visitato" xfId="2678" builtinId="9" hidden="1"/>
    <cellStyle name="Collegamento ipertestuale visitato" xfId="2679" builtinId="9" hidden="1"/>
    <cellStyle name="Collegamento ipertestuale visitato" xfId="2680" builtinId="9" hidden="1"/>
    <cellStyle name="Collegamento ipertestuale visitato" xfId="2681" builtinId="9" hidden="1"/>
    <cellStyle name="Collegamento ipertestuale visitato" xfId="2682" builtinId="9" hidden="1"/>
    <cellStyle name="Collegamento ipertestuale visitato" xfId="2683" builtinId="9" hidden="1"/>
    <cellStyle name="Collegamento ipertestuale visitato" xfId="2684" builtinId="9" hidden="1"/>
    <cellStyle name="Collegamento ipertestuale visitato" xfId="2685" builtinId="9" hidden="1"/>
    <cellStyle name="Collegamento ipertestuale visitato" xfId="2686" builtinId="9" hidden="1"/>
    <cellStyle name="Collegamento ipertestuale visitato" xfId="2687" builtinId="9" hidden="1"/>
    <cellStyle name="Collegamento ipertestuale visitato" xfId="2688" builtinId="9" hidden="1"/>
    <cellStyle name="Collegamento ipertestuale visitato" xfId="2689" builtinId="9" hidden="1"/>
    <cellStyle name="Collegamento ipertestuale visitato" xfId="2690" builtinId="9" hidden="1"/>
    <cellStyle name="Collegamento ipertestuale visitato" xfId="2691" builtinId="9" hidden="1"/>
    <cellStyle name="Collegamento ipertestuale visitato" xfId="2692" builtinId="9" hidden="1"/>
    <cellStyle name="Collegamento ipertestuale visitato" xfId="2693" builtinId="9" hidden="1"/>
    <cellStyle name="Collegamento ipertestuale visitato" xfId="2694" builtinId="9" hidden="1"/>
    <cellStyle name="Collegamento ipertestuale visitato" xfId="2695" builtinId="9" hidden="1"/>
    <cellStyle name="Collegamento ipertestuale visitato" xfId="2696" builtinId="9" hidden="1"/>
    <cellStyle name="Collegamento ipertestuale visitato" xfId="2697" builtinId="9" hidden="1"/>
    <cellStyle name="Collegamento ipertestuale visitato" xfId="2698" builtinId="9" hidden="1"/>
    <cellStyle name="Collegamento ipertestuale visitato" xfId="2699" builtinId="9" hidden="1"/>
    <cellStyle name="Collegamento ipertestuale visitato" xfId="2700" builtinId="9" hidden="1"/>
    <cellStyle name="Collegamento ipertestuale visitato" xfId="2701" builtinId="9" hidden="1"/>
    <cellStyle name="Collegamento ipertestuale visitato" xfId="2702" builtinId="9" hidden="1"/>
    <cellStyle name="Collegamento ipertestuale visitato" xfId="2703" builtinId="9" hidden="1"/>
    <cellStyle name="Collegamento ipertestuale visitato" xfId="2704" builtinId="9" hidden="1"/>
    <cellStyle name="Collegamento ipertestuale visitato" xfId="2705" builtinId="9" hidden="1"/>
    <cellStyle name="Collegamento ipertestuale visitato" xfId="2706" builtinId="9" hidden="1"/>
    <cellStyle name="Collegamento ipertestuale visitato" xfId="2707" builtinId="9" hidden="1"/>
    <cellStyle name="Collegamento ipertestuale visitato" xfId="2708" builtinId="9" hidden="1"/>
    <cellStyle name="Collegamento ipertestuale visitato" xfId="2709" builtinId="9" hidden="1"/>
    <cellStyle name="Collegamento ipertestuale visitato" xfId="2710" builtinId="9" hidden="1"/>
    <cellStyle name="Collegamento ipertestuale visitato" xfId="2711" builtinId="9" hidden="1"/>
    <cellStyle name="Collegamento ipertestuale visitato" xfId="2712" builtinId="9" hidden="1"/>
    <cellStyle name="Collegamento ipertestuale visitato" xfId="2713" builtinId="9" hidden="1"/>
    <cellStyle name="Collegamento ipertestuale visitato" xfId="2714" builtinId="9" hidden="1"/>
    <cellStyle name="Collegamento ipertestuale visitato" xfId="2715" builtinId="9" hidden="1"/>
    <cellStyle name="Collegamento ipertestuale visitato" xfId="2716" builtinId="9" hidden="1"/>
    <cellStyle name="Collegamento ipertestuale visitato" xfId="2717" builtinId="9" hidden="1"/>
    <cellStyle name="Collegamento ipertestuale visitato" xfId="2718" builtinId="9" hidden="1"/>
    <cellStyle name="Collegamento ipertestuale visitato" xfId="2719" builtinId="9" hidden="1"/>
    <cellStyle name="Collegamento ipertestuale visitato" xfId="2720" builtinId="9" hidden="1"/>
    <cellStyle name="Collegamento ipertestuale visitato" xfId="2721" builtinId="9" hidden="1"/>
    <cellStyle name="Collegamento ipertestuale visitato" xfId="2722" builtinId="9" hidden="1"/>
    <cellStyle name="Collegamento ipertestuale visitato" xfId="2723" builtinId="9" hidden="1"/>
    <cellStyle name="Collegamento ipertestuale visitato" xfId="2724" builtinId="9" hidden="1"/>
    <cellStyle name="Collegamento ipertestuale visitato" xfId="2725" builtinId="9" hidden="1"/>
    <cellStyle name="Collegamento ipertestuale visitato" xfId="2726" builtinId="9" hidden="1"/>
    <cellStyle name="Collegamento ipertestuale visitato" xfId="2727" builtinId="9" hidden="1"/>
    <cellStyle name="Collegamento ipertestuale visitato" xfId="2728" builtinId="9" hidden="1"/>
    <cellStyle name="Collegamento ipertestuale visitato" xfId="2729" builtinId="9" hidden="1"/>
    <cellStyle name="Collegamento ipertestuale visitato" xfId="2730" builtinId="9" hidden="1"/>
    <cellStyle name="Collegamento ipertestuale visitato" xfId="2731" builtinId="9" hidden="1"/>
    <cellStyle name="Collegamento ipertestuale visitato" xfId="2732" builtinId="9" hidden="1"/>
    <cellStyle name="Collegamento ipertestuale visitato" xfId="2733" builtinId="9" hidden="1"/>
    <cellStyle name="Collegamento ipertestuale visitato" xfId="2734" builtinId="9" hidden="1"/>
    <cellStyle name="Collegamento ipertestuale visitato" xfId="2735" builtinId="9" hidden="1"/>
    <cellStyle name="Collegamento ipertestuale visitato" xfId="2736" builtinId="9" hidden="1"/>
    <cellStyle name="Collegamento ipertestuale visitato" xfId="2737" builtinId="9" hidden="1"/>
    <cellStyle name="Collegamento ipertestuale visitato" xfId="2738" builtinId="9" hidden="1"/>
    <cellStyle name="Collegamento ipertestuale visitato" xfId="2739" builtinId="9" hidden="1"/>
    <cellStyle name="Collegamento ipertestuale visitato" xfId="2740" builtinId="9" hidden="1"/>
    <cellStyle name="Collegamento ipertestuale visitato" xfId="2741" builtinId="9" hidden="1"/>
    <cellStyle name="Collegamento ipertestuale visitato" xfId="2742" builtinId="9" hidden="1"/>
    <cellStyle name="Collegamento ipertestuale visitato" xfId="2743" builtinId="9" hidden="1"/>
    <cellStyle name="Collegamento ipertestuale visitato" xfId="2744" builtinId="9" hidden="1"/>
    <cellStyle name="Collegamento ipertestuale visitato" xfId="2745" builtinId="9" hidden="1"/>
    <cellStyle name="Collegamento ipertestuale visitato" xfId="2746" builtinId="9" hidden="1"/>
    <cellStyle name="Collegamento ipertestuale visitato" xfId="2747" builtinId="9" hidden="1"/>
    <cellStyle name="Collegamento ipertestuale visitato" xfId="2748" builtinId="9" hidden="1"/>
    <cellStyle name="Collegamento ipertestuale visitato" xfId="2749" builtinId="9" hidden="1"/>
    <cellStyle name="Collegamento ipertestuale visitato" xfId="2750" builtinId="9" hidden="1"/>
    <cellStyle name="Collegamento ipertestuale visitato" xfId="2751" builtinId="9" hidden="1"/>
    <cellStyle name="Collegamento ipertestuale visitato" xfId="2752" builtinId="9" hidden="1"/>
    <cellStyle name="Collegamento ipertestuale visitato" xfId="2753" builtinId="9" hidden="1"/>
    <cellStyle name="Collegamento ipertestuale visitato" xfId="2754" builtinId="9" hidden="1"/>
    <cellStyle name="Collegamento ipertestuale visitato" xfId="2755" builtinId="9" hidden="1"/>
    <cellStyle name="Collegamento ipertestuale visitato" xfId="2756" builtinId="9" hidden="1"/>
    <cellStyle name="Collegamento ipertestuale visitato" xfId="2757" builtinId="9" hidden="1"/>
    <cellStyle name="Collegamento ipertestuale visitato" xfId="2758" builtinId="9" hidden="1"/>
    <cellStyle name="Collegamento ipertestuale visitato" xfId="2759" builtinId="9" hidden="1"/>
    <cellStyle name="Collegamento ipertestuale visitato" xfId="2760" builtinId="9" hidden="1"/>
    <cellStyle name="Collegamento ipertestuale visitato" xfId="2761" builtinId="9" hidden="1"/>
    <cellStyle name="Collegamento ipertestuale visitato" xfId="2762" builtinId="9" hidden="1"/>
    <cellStyle name="Collegamento ipertestuale visitato" xfId="2763" builtinId="9" hidden="1"/>
    <cellStyle name="Collegamento ipertestuale visitato" xfId="2764" builtinId="9" hidden="1"/>
    <cellStyle name="Collegamento ipertestuale visitato" xfId="2765" builtinId="9" hidden="1"/>
    <cellStyle name="Collegamento ipertestuale visitato" xfId="2766" builtinId="9" hidden="1"/>
    <cellStyle name="Collegamento ipertestuale visitato" xfId="2767" builtinId="9" hidden="1"/>
    <cellStyle name="Collegamento ipertestuale visitato" xfId="2768" builtinId="9" hidden="1"/>
    <cellStyle name="Collegamento ipertestuale visitato" xfId="2769" builtinId="9" hidden="1"/>
    <cellStyle name="Collegamento ipertestuale visitato" xfId="2770" builtinId="9" hidden="1"/>
    <cellStyle name="Collegamento ipertestuale visitato" xfId="2771" builtinId="9" hidden="1"/>
    <cellStyle name="Collegamento ipertestuale visitato" xfId="2772" builtinId="9" hidden="1"/>
    <cellStyle name="Collegamento ipertestuale visitato" xfId="2773" builtinId="9" hidden="1"/>
    <cellStyle name="Collegamento ipertestuale visitato" xfId="2774" builtinId="9" hidden="1"/>
    <cellStyle name="Collegamento ipertestuale visitato" xfId="2775" builtinId="9" hidden="1"/>
    <cellStyle name="Collegamento ipertestuale visitato" xfId="2776" builtinId="9" hidden="1"/>
    <cellStyle name="Collegamento ipertestuale visitato" xfId="2777" builtinId="9" hidden="1"/>
    <cellStyle name="Collegamento ipertestuale visitato" xfId="2778" builtinId="9" hidden="1"/>
    <cellStyle name="Collegamento ipertestuale visitato" xfId="2779" builtinId="9" hidden="1"/>
    <cellStyle name="Collegamento ipertestuale visitato" xfId="2780" builtinId="9" hidden="1"/>
    <cellStyle name="Collegamento ipertestuale visitato" xfId="2781" builtinId="9" hidden="1"/>
    <cellStyle name="Collegamento ipertestuale visitato" xfId="2782" builtinId="9" hidden="1"/>
    <cellStyle name="Collegamento ipertestuale visitato" xfId="2783" builtinId="9" hidden="1"/>
    <cellStyle name="Collegamento ipertestuale visitato" xfId="2784" builtinId="9" hidden="1"/>
    <cellStyle name="Collegamento ipertestuale visitato" xfId="2785" builtinId="9" hidden="1"/>
    <cellStyle name="Collegamento ipertestuale visitato" xfId="2786" builtinId="9" hidden="1"/>
    <cellStyle name="Collegamento ipertestuale visitato" xfId="2787" builtinId="9" hidden="1"/>
    <cellStyle name="Collegamento ipertestuale visitato" xfId="2788" builtinId="9" hidden="1"/>
    <cellStyle name="Collegamento ipertestuale visitato" xfId="2789" builtinId="9" hidden="1"/>
    <cellStyle name="Collegamento ipertestuale visitato" xfId="2790" builtinId="9" hidden="1"/>
    <cellStyle name="Collegamento ipertestuale visitato" xfId="2791" builtinId="9" hidden="1"/>
    <cellStyle name="Collegamento ipertestuale visitato" xfId="2792" builtinId="9" hidden="1"/>
    <cellStyle name="Collegamento ipertestuale visitato" xfId="2793" builtinId="9" hidden="1"/>
    <cellStyle name="Collegamento ipertestuale visitato" xfId="2794" builtinId="9" hidden="1"/>
    <cellStyle name="Collegamento ipertestuale visitato" xfId="2795" builtinId="9" hidden="1"/>
    <cellStyle name="Collegamento ipertestuale visitato" xfId="2796" builtinId="9" hidden="1"/>
    <cellStyle name="Collegamento ipertestuale visitato" xfId="2797" builtinId="9" hidden="1"/>
    <cellStyle name="Collegamento ipertestuale visitato" xfId="2798" builtinId="9" hidden="1"/>
    <cellStyle name="Collegamento ipertestuale visitato" xfId="2799" builtinId="9" hidden="1"/>
    <cellStyle name="Collegamento ipertestuale visitato" xfId="2800" builtinId="9" hidden="1"/>
    <cellStyle name="Collegamento ipertestuale visitato" xfId="2801" builtinId="9" hidden="1"/>
    <cellStyle name="Collegamento ipertestuale visitato" xfId="2802" builtinId="9" hidden="1"/>
    <cellStyle name="Collegamento ipertestuale visitato" xfId="2803" builtinId="9" hidden="1"/>
    <cellStyle name="Collegamento ipertestuale visitato" xfId="2804" builtinId="9" hidden="1"/>
    <cellStyle name="Collegamento ipertestuale visitato" xfId="2805" builtinId="9" hidden="1"/>
    <cellStyle name="Collegamento ipertestuale visitato" xfId="2806" builtinId="9" hidden="1"/>
    <cellStyle name="Collegamento ipertestuale visitato" xfId="2807" builtinId="9" hidden="1"/>
    <cellStyle name="Collegamento ipertestuale visitato" xfId="2808" builtinId="9" hidden="1"/>
    <cellStyle name="Collegamento ipertestuale visitato" xfId="2809" builtinId="9" hidden="1"/>
    <cellStyle name="Collegamento ipertestuale visitato" xfId="2810" builtinId="9" hidden="1"/>
    <cellStyle name="Collegamento ipertestuale visitato" xfId="2811" builtinId="9" hidden="1"/>
    <cellStyle name="Collegamento ipertestuale visitato" xfId="2812" builtinId="9" hidden="1"/>
    <cellStyle name="Collegamento ipertestuale visitato" xfId="2813" builtinId="9" hidden="1"/>
    <cellStyle name="Collegamento ipertestuale visitato" xfId="2814" builtinId="9" hidden="1"/>
    <cellStyle name="Collegamento ipertestuale visitato" xfId="2815" builtinId="9" hidden="1"/>
    <cellStyle name="Collegamento ipertestuale visitato" xfId="2816" builtinId="9" hidden="1"/>
    <cellStyle name="Collegamento ipertestuale visitato" xfId="2817" builtinId="9" hidden="1"/>
    <cellStyle name="Collegamento ipertestuale visitato" xfId="2818" builtinId="9" hidden="1"/>
    <cellStyle name="Collegamento ipertestuale visitato" xfId="2819" builtinId="9" hidden="1"/>
    <cellStyle name="Collegamento ipertestuale visitato" xfId="2820" builtinId="9" hidden="1"/>
    <cellStyle name="Collegamento ipertestuale visitato" xfId="2821" builtinId="9" hidden="1"/>
    <cellStyle name="Collegamento ipertestuale visitato" xfId="2822" builtinId="9" hidden="1"/>
    <cellStyle name="Collegamento ipertestuale visitato" xfId="2823" builtinId="9" hidden="1"/>
    <cellStyle name="Collegamento ipertestuale visitato" xfId="2824" builtinId="9" hidden="1"/>
    <cellStyle name="Collegamento ipertestuale visitato" xfId="2825" builtinId="9" hidden="1"/>
    <cellStyle name="Collegamento ipertestuale visitato" xfId="2826" builtinId="9" hidden="1"/>
    <cellStyle name="Collegamento ipertestuale visitato" xfId="2827" builtinId="9" hidden="1"/>
    <cellStyle name="Collegamento ipertestuale visitato" xfId="2828" builtinId="9" hidden="1"/>
    <cellStyle name="Collegamento ipertestuale visitato" xfId="2829" builtinId="9" hidden="1"/>
    <cellStyle name="Collegamento ipertestuale visitato" xfId="2830" builtinId="9" hidden="1"/>
    <cellStyle name="Collegamento ipertestuale visitato" xfId="2831" builtinId="9" hidden="1"/>
    <cellStyle name="Collegamento ipertestuale visitato" xfId="2832" builtinId="9" hidden="1"/>
    <cellStyle name="Collegamento ipertestuale visitato" xfId="2833" builtinId="9" hidden="1"/>
    <cellStyle name="Collegamento ipertestuale visitato" xfId="2834" builtinId="9" hidden="1"/>
    <cellStyle name="Collegamento ipertestuale visitato" xfId="2835" builtinId="9" hidden="1"/>
    <cellStyle name="Collegamento ipertestuale visitato" xfId="2836" builtinId="9" hidden="1"/>
    <cellStyle name="Collegamento ipertestuale visitato" xfId="2837" builtinId="9" hidden="1"/>
    <cellStyle name="Collegamento ipertestuale visitato" xfId="2838" builtinId="9" hidden="1"/>
    <cellStyle name="Collegamento ipertestuale visitato" xfId="2839" builtinId="9" hidden="1"/>
    <cellStyle name="Collegamento ipertestuale visitato" xfId="2840" builtinId="9" hidden="1"/>
    <cellStyle name="Collegamento ipertestuale visitato" xfId="2841" builtinId="9" hidden="1"/>
    <cellStyle name="Collegamento ipertestuale visitato" xfId="2842" builtinId="9" hidden="1"/>
    <cellStyle name="Collegamento ipertestuale visitato" xfId="2843" builtinId="9" hidden="1"/>
    <cellStyle name="Collegamento ipertestuale visitato" xfId="2844" builtinId="9" hidden="1"/>
    <cellStyle name="Collegamento ipertestuale visitato" xfId="2845" builtinId="9" hidden="1"/>
    <cellStyle name="Collegamento ipertestuale visitato" xfId="2846" builtinId="9" hidden="1"/>
    <cellStyle name="Collegamento ipertestuale visitato" xfId="2847" builtinId="9" hidden="1"/>
    <cellStyle name="Collegamento ipertestuale visitato" xfId="2848" builtinId="9" hidden="1"/>
    <cellStyle name="Collegamento ipertestuale visitato" xfId="2849" builtinId="9" hidden="1"/>
    <cellStyle name="Collegamento ipertestuale visitato" xfId="2850" builtinId="9" hidden="1"/>
    <cellStyle name="Collegamento ipertestuale visitato" xfId="2851" builtinId="9" hidden="1"/>
    <cellStyle name="Collegamento ipertestuale visitato" xfId="2852" builtinId="9" hidden="1"/>
    <cellStyle name="Collegamento ipertestuale visitato" xfId="2853" builtinId="9" hidden="1"/>
    <cellStyle name="Collegamento ipertestuale visitato" xfId="2854" builtinId="9" hidden="1"/>
    <cellStyle name="Collegamento ipertestuale visitato" xfId="2855" builtinId="9" hidden="1"/>
    <cellStyle name="Collegamento ipertestuale visitato" xfId="2856" builtinId="9" hidden="1"/>
    <cellStyle name="Collegamento ipertestuale visitato" xfId="2857" builtinId="9" hidden="1"/>
    <cellStyle name="Collegamento ipertestuale visitato" xfId="2858" builtinId="9" hidden="1"/>
    <cellStyle name="Collegamento ipertestuale visitato" xfId="2859" builtinId="9" hidden="1"/>
    <cellStyle name="Collegamento ipertestuale visitato" xfId="2860" builtinId="9" hidden="1"/>
    <cellStyle name="Collegamento ipertestuale visitato" xfId="2861" builtinId="9" hidden="1"/>
    <cellStyle name="Collegamento ipertestuale visitato" xfId="2862" builtinId="9" hidden="1"/>
    <cellStyle name="Collegamento ipertestuale visitato" xfId="2863" builtinId="9" hidden="1"/>
    <cellStyle name="Collegamento ipertestuale visitato" xfId="2864" builtinId="9" hidden="1"/>
    <cellStyle name="Collegamento ipertestuale visitato" xfId="2865" builtinId="9" hidden="1"/>
    <cellStyle name="Collegamento ipertestuale visitato" xfId="2866" builtinId="9" hidden="1"/>
    <cellStyle name="Collegamento ipertestuale visitato" xfId="2867" builtinId="9" hidden="1"/>
    <cellStyle name="Collegamento ipertestuale visitato" xfId="2868" builtinId="9" hidden="1"/>
    <cellStyle name="Collegamento ipertestuale visitato" xfId="2869" builtinId="9" hidden="1"/>
    <cellStyle name="Collegamento ipertestuale visitato" xfId="2870" builtinId="9" hidden="1"/>
    <cellStyle name="Collegamento ipertestuale visitato" xfId="2871" builtinId="9" hidden="1"/>
    <cellStyle name="Collegamento ipertestuale visitato" xfId="2872" builtinId="9" hidden="1"/>
    <cellStyle name="Collegamento ipertestuale visitato" xfId="2873" builtinId="9" hidden="1"/>
    <cellStyle name="Collegamento ipertestuale visitato" xfId="2874" builtinId="9" hidden="1"/>
    <cellStyle name="Collegamento ipertestuale visitato" xfId="2875" builtinId="9" hidden="1"/>
    <cellStyle name="Collegamento ipertestuale visitato" xfId="2876" builtinId="9" hidden="1"/>
    <cellStyle name="Collegamento ipertestuale visitato" xfId="2877" builtinId="9" hidden="1"/>
    <cellStyle name="Collegamento ipertestuale visitato" xfId="2878" builtinId="9" hidden="1"/>
    <cellStyle name="Collegamento ipertestuale visitato" xfId="2879" builtinId="9" hidden="1"/>
    <cellStyle name="Collegamento ipertestuale visitato" xfId="2880" builtinId="9" hidden="1"/>
    <cellStyle name="Collegamento ipertestuale visitato" xfId="2881" builtinId="9" hidden="1"/>
    <cellStyle name="Collegamento ipertestuale visitato" xfId="2882" builtinId="9" hidden="1"/>
    <cellStyle name="Collegamento ipertestuale visitato" xfId="2883" builtinId="9" hidden="1"/>
    <cellStyle name="Collegamento ipertestuale visitato" xfId="2884" builtinId="9" hidden="1"/>
    <cellStyle name="Collegamento ipertestuale visitato" xfId="2885" builtinId="9" hidden="1"/>
    <cellStyle name="Collegamento ipertestuale visitato" xfId="2886" builtinId="9" hidden="1"/>
    <cellStyle name="Collegamento ipertestuale visitato" xfId="2887" builtinId="9" hidden="1"/>
    <cellStyle name="Collegamento ipertestuale visitato" xfId="2888" builtinId="9" hidden="1"/>
    <cellStyle name="Collegamento ipertestuale visitato" xfId="2889" builtinId="9" hidden="1"/>
    <cellStyle name="Collegamento ipertestuale visitato" xfId="2890" builtinId="9" hidden="1"/>
    <cellStyle name="Collegamento ipertestuale visitato" xfId="2891" builtinId="9" hidden="1"/>
    <cellStyle name="Collegamento ipertestuale visitato" xfId="2892" builtinId="9" hidden="1"/>
    <cellStyle name="Collegamento ipertestuale visitato" xfId="2893" builtinId="9" hidden="1"/>
    <cellStyle name="Collegamento ipertestuale visitato" xfId="2894" builtinId="9" hidden="1"/>
    <cellStyle name="Collegamento ipertestuale visitato" xfId="2895" builtinId="9" hidden="1"/>
    <cellStyle name="Collegamento ipertestuale visitato" xfId="2896" builtinId="9" hidden="1"/>
    <cellStyle name="Collegamento ipertestuale visitato" xfId="2897" builtinId="9" hidden="1"/>
    <cellStyle name="Collegamento ipertestuale visitato" xfId="2898" builtinId="9" hidden="1"/>
    <cellStyle name="Collegamento ipertestuale visitato" xfId="2899" builtinId="9" hidden="1"/>
    <cellStyle name="Collegamento ipertestuale visitato" xfId="2900" builtinId="9" hidden="1"/>
    <cellStyle name="Collegamento ipertestuale visitato" xfId="2901" builtinId="9" hidden="1"/>
    <cellStyle name="Collegamento ipertestuale visitato" xfId="2902" builtinId="9" hidden="1"/>
    <cellStyle name="Collegamento ipertestuale visitato" xfId="2903" builtinId="9" hidden="1"/>
    <cellStyle name="Collegamento ipertestuale visitato" xfId="2904" builtinId="9" hidden="1"/>
    <cellStyle name="Collegamento ipertestuale visitato" xfId="2905" builtinId="9" hidden="1"/>
    <cellStyle name="Collegamento ipertestuale visitato" xfId="2906" builtinId="9" hidden="1"/>
    <cellStyle name="Collegamento ipertestuale visitato" xfId="2907" builtinId="9" hidden="1"/>
    <cellStyle name="Collegamento ipertestuale visitato" xfId="2908" builtinId="9" hidden="1"/>
    <cellStyle name="Collegamento ipertestuale visitato" xfId="2909" builtinId="9" hidden="1"/>
    <cellStyle name="Collegamento ipertestuale visitato" xfId="2910" builtinId="9" hidden="1"/>
    <cellStyle name="Collegamento ipertestuale visitato" xfId="2911" builtinId="9" hidden="1"/>
    <cellStyle name="Collegamento ipertestuale visitato" xfId="2912" builtinId="9" hidden="1"/>
    <cellStyle name="Collegamento ipertestuale visitato" xfId="2913" builtinId="9" hidden="1"/>
    <cellStyle name="Collegamento ipertestuale visitato" xfId="2914" builtinId="9" hidden="1"/>
    <cellStyle name="Collegamento ipertestuale visitato" xfId="2915" builtinId="9" hidden="1"/>
    <cellStyle name="Collegamento ipertestuale visitato" xfId="2916" builtinId="9" hidden="1"/>
    <cellStyle name="Collegamento ipertestuale visitato" xfId="2917" builtinId="9" hidden="1"/>
    <cellStyle name="Collegamento ipertestuale visitato" xfId="2918" builtinId="9" hidden="1"/>
    <cellStyle name="Collegamento ipertestuale visitato" xfId="2919" builtinId="9" hidden="1"/>
    <cellStyle name="Collegamento ipertestuale visitato" xfId="2920" builtinId="9" hidden="1"/>
    <cellStyle name="Collegamento ipertestuale visitato" xfId="2921" builtinId="9" hidden="1"/>
    <cellStyle name="Collegamento ipertestuale visitato" xfId="2922" builtinId="9" hidden="1"/>
    <cellStyle name="Collegamento ipertestuale visitato" xfId="2923" builtinId="9" hidden="1"/>
    <cellStyle name="Collegamento ipertestuale visitato" xfId="2924" builtinId="9" hidden="1"/>
    <cellStyle name="Collegamento ipertestuale visitato" xfId="2925" builtinId="9" hidden="1"/>
    <cellStyle name="Collegamento ipertestuale visitato" xfId="2926" builtinId="9" hidden="1"/>
    <cellStyle name="Collegamento ipertestuale visitato" xfId="2927" builtinId="9" hidden="1"/>
    <cellStyle name="Collegamento ipertestuale visitato" xfId="2928" builtinId="9" hidden="1"/>
    <cellStyle name="Collegamento ipertestuale visitato" xfId="2929" builtinId="9" hidden="1"/>
    <cellStyle name="Collegamento ipertestuale visitato" xfId="2930" builtinId="9" hidden="1"/>
    <cellStyle name="Collegamento ipertestuale visitato" xfId="2931" builtinId="9" hidden="1"/>
    <cellStyle name="Collegamento ipertestuale visitato" xfId="2932" builtinId="9" hidden="1"/>
    <cellStyle name="Collegamento ipertestuale visitato" xfId="2933" builtinId="9" hidden="1"/>
    <cellStyle name="Collegamento ipertestuale visitato" xfId="2934" builtinId="9" hidden="1"/>
    <cellStyle name="Collegamento ipertestuale visitato" xfId="2935" builtinId="9" hidden="1"/>
    <cellStyle name="Collegamento ipertestuale visitato" xfId="2936" builtinId="9" hidden="1"/>
    <cellStyle name="Collegamento ipertestuale visitato" xfId="2937" builtinId="9" hidden="1"/>
    <cellStyle name="Collegamento ipertestuale visitato" xfId="2938" builtinId="9" hidden="1"/>
    <cellStyle name="Collegamento ipertestuale visitato" xfId="2939" builtinId="9" hidden="1"/>
    <cellStyle name="Collegamento ipertestuale visitato" xfId="2940" builtinId="9" hidden="1"/>
    <cellStyle name="Collegamento ipertestuale visitato" xfId="2941" builtinId="9" hidden="1"/>
    <cellStyle name="Collegamento ipertestuale visitato" xfId="2942" builtinId="9" hidden="1"/>
    <cellStyle name="Collegamento ipertestuale visitato" xfId="2943" builtinId="9" hidden="1"/>
    <cellStyle name="Collegamento ipertestuale visitato" xfId="2944" builtinId="9" hidden="1"/>
    <cellStyle name="Collegamento ipertestuale visitato" xfId="2945" builtinId="9" hidden="1"/>
    <cellStyle name="Collegamento ipertestuale visitato" xfId="2946" builtinId="9" hidden="1"/>
    <cellStyle name="Collegamento ipertestuale visitato" xfId="2947" builtinId="9" hidden="1"/>
    <cellStyle name="Collegamento ipertestuale visitato" xfId="2948" builtinId="9" hidden="1"/>
    <cellStyle name="Collegamento ipertestuale visitato" xfId="2949" builtinId="9" hidden="1"/>
    <cellStyle name="Collegamento ipertestuale visitato" xfId="2950" builtinId="9" hidden="1"/>
    <cellStyle name="Collegamento ipertestuale visitato" xfId="2951" builtinId="9" hidden="1"/>
    <cellStyle name="Collegamento ipertestuale visitato" xfId="2952" builtinId="9" hidden="1"/>
    <cellStyle name="Collegamento ipertestuale visitato" xfId="2953" builtinId="9" hidden="1"/>
    <cellStyle name="Collegamento ipertestuale visitato" xfId="2954" builtinId="9" hidden="1"/>
    <cellStyle name="Collegamento ipertestuale visitato" xfId="2955" builtinId="9" hidden="1"/>
    <cellStyle name="Collegamento ipertestuale visitato" xfId="2956" builtinId="9" hidden="1"/>
    <cellStyle name="Collegamento ipertestuale visitato" xfId="2957" builtinId="9" hidden="1"/>
    <cellStyle name="Collegamento ipertestuale visitato" xfId="2958" builtinId="9" hidden="1"/>
    <cellStyle name="Collegamento ipertestuale visitato" xfId="2959" builtinId="9" hidden="1"/>
    <cellStyle name="Collegamento ipertestuale visitato" xfId="2960" builtinId="9" hidden="1"/>
    <cellStyle name="Collegamento ipertestuale visitato" xfId="2961" builtinId="9" hidden="1"/>
    <cellStyle name="Collegamento ipertestuale visitato" xfId="2962" builtinId="9" hidden="1"/>
    <cellStyle name="Collegamento ipertestuale visitato" xfId="2963" builtinId="9" hidden="1"/>
    <cellStyle name="Collegamento ipertestuale visitato" xfId="2964" builtinId="9" hidden="1"/>
    <cellStyle name="Collegamento ipertestuale visitato" xfId="2965" builtinId="9" hidden="1"/>
    <cellStyle name="Collegamento ipertestuale visitato" xfId="2966" builtinId="9" hidden="1"/>
    <cellStyle name="Collegamento ipertestuale visitato" xfId="2967" builtinId="9" hidden="1"/>
    <cellStyle name="Collegamento ipertestuale visitato" xfId="2968" builtinId="9" hidden="1"/>
    <cellStyle name="Collegamento ipertestuale visitato" xfId="2969" builtinId="9" hidden="1"/>
    <cellStyle name="Collegamento ipertestuale visitato" xfId="2970" builtinId="9" hidden="1"/>
    <cellStyle name="Collegamento ipertestuale visitato" xfId="2971" builtinId="9" hidden="1"/>
    <cellStyle name="Collegamento ipertestuale visitato" xfId="2972" builtinId="9" hidden="1"/>
    <cellStyle name="Collegamento ipertestuale visitato" xfId="2973" builtinId="9" hidden="1"/>
    <cellStyle name="Collegamento ipertestuale visitato" xfId="2974" builtinId="9" hidden="1"/>
    <cellStyle name="Collegamento ipertestuale visitato" xfId="2975" builtinId="9" hidden="1"/>
    <cellStyle name="Collegamento ipertestuale visitato" xfId="2976" builtinId="9" hidden="1"/>
    <cellStyle name="Collegamento ipertestuale visitato" xfId="2977" builtinId="9" hidden="1"/>
    <cellStyle name="Collegamento ipertestuale visitato" xfId="2978" builtinId="9" hidden="1"/>
    <cellStyle name="Collegamento ipertestuale visitato" xfId="2979" builtinId="9" hidden="1"/>
    <cellStyle name="Collegamento ipertestuale visitato" xfId="2980" builtinId="9" hidden="1"/>
    <cellStyle name="Collegamento ipertestuale visitato" xfId="2981" builtinId="9" hidden="1"/>
    <cellStyle name="Collegamento ipertestuale visitato" xfId="2982" builtinId="9" hidden="1"/>
    <cellStyle name="Collegamento ipertestuale visitato" xfId="2983" builtinId="9" hidden="1"/>
    <cellStyle name="Collegamento ipertestuale visitato" xfId="2984" builtinId="9" hidden="1"/>
    <cellStyle name="Collegamento ipertestuale visitato" xfId="2985" builtinId="9" hidden="1"/>
    <cellStyle name="Collegamento ipertestuale visitato" xfId="2986" builtinId="9" hidden="1"/>
    <cellStyle name="Collegamento ipertestuale visitato" xfId="2987" builtinId="9" hidden="1"/>
    <cellStyle name="Collegamento ipertestuale visitato" xfId="2988" builtinId="9" hidden="1"/>
    <cellStyle name="Collegamento ipertestuale visitato" xfId="2989" builtinId="9" hidden="1"/>
    <cellStyle name="Collegamento ipertestuale visitato" xfId="2990" builtinId="9" hidden="1"/>
    <cellStyle name="Collegamento ipertestuale visitato" xfId="2991" builtinId="9" hidden="1"/>
    <cellStyle name="Collegamento ipertestuale visitato" xfId="2992" builtinId="9" hidden="1"/>
    <cellStyle name="Collegamento ipertestuale visitato" xfId="2993" builtinId="9" hidden="1"/>
    <cellStyle name="Collegamento ipertestuale visitato" xfId="2994" builtinId="9" hidden="1"/>
    <cellStyle name="Collegamento ipertestuale visitato" xfId="2995" builtinId="9" hidden="1"/>
    <cellStyle name="Collegamento ipertestuale visitato" xfId="2996" builtinId="9" hidden="1"/>
    <cellStyle name="Collegamento ipertestuale visitato" xfId="2997" builtinId="9" hidden="1"/>
    <cellStyle name="Collegamento ipertestuale visitato" xfId="2998" builtinId="9" hidden="1"/>
    <cellStyle name="Collegamento ipertestuale visitato" xfId="2999" builtinId="9" hidden="1"/>
    <cellStyle name="Collegamento ipertestuale visitato" xfId="3000" builtinId="9" hidden="1"/>
    <cellStyle name="Collegamento ipertestuale visitato" xfId="3001" builtinId="9" hidden="1"/>
    <cellStyle name="Collegamento ipertestuale visitato" xfId="3002" builtinId="9" hidden="1"/>
    <cellStyle name="Collegamento ipertestuale visitato" xfId="3003" builtinId="9" hidden="1"/>
    <cellStyle name="Collegamento ipertestuale visitato" xfId="3004" builtinId="9" hidden="1"/>
    <cellStyle name="Collegamento ipertestuale visitato" xfId="3005" builtinId="9" hidden="1"/>
    <cellStyle name="Collegamento ipertestuale visitato" xfId="3006" builtinId="9" hidden="1"/>
    <cellStyle name="Collegamento ipertestuale visitato" xfId="3007" builtinId="9" hidden="1"/>
    <cellStyle name="Collegamento ipertestuale visitato" xfId="3008" builtinId="9" hidden="1"/>
    <cellStyle name="Collegamento ipertestuale visitato" xfId="3009" builtinId="9" hidden="1"/>
    <cellStyle name="Collegamento ipertestuale visitato" xfId="3010" builtinId="9" hidden="1"/>
    <cellStyle name="Collegamento ipertestuale visitato" xfId="3011" builtinId="9" hidden="1"/>
    <cellStyle name="Collegamento ipertestuale visitato" xfId="3012" builtinId="9" hidden="1"/>
    <cellStyle name="Collegamento ipertestuale visitato" xfId="3013" builtinId="9" hidden="1"/>
    <cellStyle name="Collegamento ipertestuale visitato" xfId="3014" builtinId="9" hidden="1"/>
    <cellStyle name="Collegamento ipertestuale visitato" xfId="3015" builtinId="9" hidden="1"/>
    <cellStyle name="Collegamento ipertestuale visitato" xfId="3016" builtinId="9" hidden="1"/>
    <cellStyle name="Collegamento ipertestuale visitato" xfId="3017" builtinId="9" hidden="1"/>
    <cellStyle name="Collegamento ipertestuale visitato" xfId="3018" builtinId="9" hidden="1"/>
    <cellStyle name="Collegamento ipertestuale visitato" xfId="3019" builtinId="9" hidden="1"/>
    <cellStyle name="Collegamento ipertestuale visitato" xfId="3020" builtinId="9" hidden="1"/>
    <cellStyle name="Collegamento ipertestuale visitato" xfId="3021" builtinId="9" hidden="1"/>
    <cellStyle name="Collegamento ipertestuale visitato" xfId="3022" builtinId="9" hidden="1"/>
    <cellStyle name="Collegamento ipertestuale visitato" xfId="3023" builtinId="9" hidden="1"/>
    <cellStyle name="Collegamento ipertestuale visitato" xfId="3024" builtinId="9" hidden="1"/>
    <cellStyle name="Collegamento ipertestuale visitato" xfId="3025" builtinId="9" hidden="1"/>
    <cellStyle name="Collegamento ipertestuale visitato" xfId="3026" builtinId="9" hidden="1"/>
    <cellStyle name="Collegamento ipertestuale visitato" xfId="3027" builtinId="9" hidden="1"/>
    <cellStyle name="Collegamento ipertestuale visitato" xfId="3028" builtinId="9" hidden="1"/>
    <cellStyle name="Collegamento ipertestuale visitato" xfId="3029" builtinId="9" hidden="1"/>
    <cellStyle name="Collegamento ipertestuale visitato" xfId="3030" builtinId="9" hidden="1"/>
    <cellStyle name="Collegamento ipertestuale visitato" xfId="3031" builtinId="9" hidden="1"/>
    <cellStyle name="Collegamento ipertestuale visitato" xfId="3032" builtinId="9" hidden="1"/>
    <cellStyle name="Collegamento ipertestuale visitato" xfId="3033" builtinId="9" hidden="1"/>
    <cellStyle name="Collegamento ipertestuale visitato" xfId="3034" builtinId="9" hidden="1"/>
    <cellStyle name="Collegamento ipertestuale visitato" xfId="3035" builtinId="9" hidden="1"/>
    <cellStyle name="Collegamento ipertestuale visitato" xfId="3036" builtinId="9" hidden="1"/>
    <cellStyle name="Collegamento ipertestuale visitato" xfId="3037" builtinId="9" hidden="1"/>
    <cellStyle name="Collegamento ipertestuale visitato" xfId="3038" builtinId="9" hidden="1"/>
    <cellStyle name="Collegamento ipertestuale visitato" xfId="3039" builtinId="9" hidden="1"/>
    <cellStyle name="Collegamento ipertestuale visitato" xfId="3040" builtinId="9" hidden="1"/>
    <cellStyle name="Collegamento ipertestuale visitato" xfId="3041" builtinId="9" hidden="1"/>
    <cellStyle name="Collegamento ipertestuale visitato" xfId="3042" builtinId="9" hidden="1"/>
    <cellStyle name="Collegamento ipertestuale visitato" xfId="3043" builtinId="9" hidden="1"/>
    <cellStyle name="Collegamento ipertestuale visitato" xfId="3044" builtinId="9" hidden="1"/>
    <cellStyle name="Collegamento ipertestuale visitato" xfId="3045" builtinId="9" hidden="1"/>
    <cellStyle name="Collegamento ipertestuale visitato" xfId="3046" builtinId="9" hidden="1"/>
    <cellStyle name="Collegamento ipertestuale visitato" xfId="3047" builtinId="9" hidden="1"/>
    <cellStyle name="Collegamento ipertestuale visitato" xfId="3048" builtinId="9" hidden="1"/>
    <cellStyle name="Collegamento ipertestuale visitato" xfId="3049" builtinId="9" hidden="1"/>
    <cellStyle name="Collegamento ipertestuale visitato" xfId="3050" builtinId="9" hidden="1"/>
    <cellStyle name="Collegamento ipertestuale visitato" xfId="3051" builtinId="9" hidden="1"/>
    <cellStyle name="Collegamento ipertestuale visitato" xfId="3052" builtinId="9" hidden="1"/>
    <cellStyle name="Collegamento ipertestuale visitato" xfId="3053" builtinId="9" hidden="1"/>
    <cellStyle name="Collegamento ipertestuale visitato" xfId="3054" builtinId="9" hidden="1"/>
    <cellStyle name="Collegamento ipertestuale visitato" xfId="3055" builtinId="9" hidden="1"/>
    <cellStyle name="Collegamento ipertestuale visitato" xfId="3056" builtinId="9" hidden="1"/>
    <cellStyle name="Collegamento ipertestuale visitato" xfId="3057" builtinId="9" hidden="1"/>
    <cellStyle name="Collegamento ipertestuale visitato" xfId="3058" builtinId="9" hidden="1"/>
    <cellStyle name="Collegamento ipertestuale visitato" xfId="3059" builtinId="9" hidden="1"/>
    <cellStyle name="Collegamento ipertestuale visitato" xfId="3060" builtinId="9" hidden="1"/>
    <cellStyle name="Collegamento ipertestuale visitato" xfId="3061" builtinId="9" hidden="1"/>
    <cellStyle name="Collegamento ipertestuale visitato" xfId="3062" builtinId="9" hidden="1"/>
    <cellStyle name="Collegamento ipertestuale visitato" xfId="3063" builtinId="9" hidden="1"/>
    <cellStyle name="Collegamento ipertestuale visitato" xfId="3064" builtinId="9" hidden="1"/>
    <cellStyle name="Collegamento ipertestuale visitato" xfId="3065" builtinId="9" hidden="1"/>
    <cellStyle name="Collegamento ipertestuale visitato" xfId="3066" builtinId="9" hidden="1"/>
    <cellStyle name="Collegamento ipertestuale visitato" xfId="3067" builtinId="9" hidden="1"/>
    <cellStyle name="Collegamento ipertestuale visitato" xfId="3068" builtinId="9" hidden="1"/>
    <cellStyle name="Collegamento ipertestuale visitato" xfId="3069" builtinId="9" hidden="1"/>
    <cellStyle name="Collegamento ipertestuale visitato" xfId="3070" builtinId="9" hidden="1"/>
    <cellStyle name="Collegamento ipertestuale visitato" xfId="3071" builtinId="9" hidden="1"/>
    <cellStyle name="Collegamento ipertestuale visitato" xfId="3072" builtinId="9" hidden="1"/>
    <cellStyle name="Collegamento ipertestuale visitato" xfId="3073" builtinId="9" hidden="1"/>
    <cellStyle name="Collegamento ipertestuale visitato" xfId="3074" builtinId="9" hidden="1"/>
    <cellStyle name="Collegamento ipertestuale visitato" xfId="3075" builtinId="9" hidden="1"/>
    <cellStyle name="Collegamento ipertestuale visitato" xfId="3076" builtinId="9" hidden="1"/>
    <cellStyle name="Collegamento ipertestuale visitato" xfId="3077" builtinId="9" hidden="1"/>
    <cellStyle name="Collegamento ipertestuale visitato" xfId="3078" builtinId="9" hidden="1"/>
    <cellStyle name="Collegamento ipertestuale visitato" xfId="3079" builtinId="9" hidden="1"/>
    <cellStyle name="Collegamento ipertestuale visitato" xfId="3080" builtinId="9" hidden="1"/>
    <cellStyle name="Collegamento ipertestuale visitato" xfId="3081" builtinId="9" hidden="1"/>
    <cellStyle name="Collegamento ipertestuale visitato" xfId="3082" builtinId="9" hidden="1"/>
    <cellStyle name="Collegamento ipertestuale visitato" xfId="3083" builtinId="9" hidden="1"/>
    <cellStyle name="Collegamento ipertestuale visitato" xfId="3084" builtinId="9" hidden="1"/>
    <cellStyle name="Collegamento ipertestuale visitato" xfId="3085" builtinId="9" hidden="1"/>
    <cellStyle name="Collegamento ipertestuale visitato" xfId="3086" builtinId="9" hidden="1"/>
    <cellStyle name="Collegamento ipertestuale visitato" xfId="3087" builtinId="9" hidden="1"/>
    <cellStyle name="Collegamento ipertestuale visitato" xfId="3088" builtinId="9" hidden="1"/>
    <cellStyle name="Collegamento ipertestuale visitato" xfId="3089" builtinId="9" hidden="1"/>
    <cellStyle name="Collegamento ipertestuale visitato" xfId="3090" builtinId="9" hidden="1"/>
    <cellStyle name="Collegamento ipertestuale visitato" xfId="3091" builtinId="9" hidden="1"/>
    <cellStyle name="Collegamento ipertestuale visitato" xfId="3092" builtinId="9" hidden="1"/>
    <cellStyle name="Collegamento ipertestuale visitato" xfId="3093" builtinId="9" hidden="1"/>
    <cellStyle name="Collegamento ipertestuale visitato" xfId="3094" builtinId="9" hidden="1"/>
    <cellStyle name="Collegamento ipertestuale visitato" xfId="3095" builtinId="9" hidden="1"/>
    <cellStyle name="Collegamento ipertestuale visitato" xfId="3096" builtinId="9" hidden="1"/>
    <cellStyle name="Collegamento ipertestuale visitato" xfId="3097" builtinId="9" hidden="1"/>
    <cellStyle name="Collegamento ipertestuale visitato" xfId="3098" builtinId="9" hidden="1"/>
    <cellStyle name="Collegamento ipertestuale visitato" xfId="3099" builtinId="9" hidden="1"/>
    <cellStyle name="Collegamento ipertestuale visitato" xfId="3100" builtinId="9" hidden="1"/>
    <cellStyle name="Collegamento ipertestuale visitato" xfId="3101" builtinId="9" hidden="1"/>
    <cellStyle name="Collegamento ipertestuale visitato" xfId="3102" builtinId="9" hidden="1"/>
    <cellStyle name="Collegamento ipertestuale visitato" xfId="3103" builtinId="9" hidden="1"/>
    <cellStyle name="Collegamento ipertestuale visitato" xfId="3104" builtinId="9" hidden="1"/>
    <cellStyle name="Collegamento ipertestuale visitato" xfId="3105" builtinId="9" hidden="1"/>
    <cellStyle name="Collegamento ipertestuale visitato" xfId="3106" builtinId="9" hidden="1"/>
    <cellStyle name="Collegamento ipertestuale visitato" xfId="3107" builtinId="9" hidden="1"/>
    <cellStyle name="Collegamento ipertestuale visitato" xfId="3108" builtinId="9" hidden="1"/>
    <cellStyle name="Collegamento ipertestuale visitato" xfId="3109" builtinId="9" hidden="1"/>
    <cellStyle name="Collegamento ipertestuale visitato" xfId="3110" builtinId="9" hidden="1"/>
    <cellStyle name="Collegamento ipertestuale visitato" xfId="3111" builtinId="9" hidden="1"/>
    <cellStyle name="Collegamento ipertestuale visitato" xfId="3112" builtinId="9" hidden="1"/>
    <cellStyle name="Collegamento ipertestuale visitato" xfId="3113" builtinId="9" hidden="1"/>
    <cellStyle name="Collegamento ipertestuale visitato" xfId="3114" builtinId="9" hidden="1"/>
    <cellStyle name="Collegamento ipertestuale visitato" xfId="3115" builtinId="9" hidden="1"/>
    <cellStyle name="Collegamento ipertestuale visitato" xfId="3116" builtinId="9" hidden="1"/>
    <cellStyle name="Collegamento ipertestuale visitato" xfId="3117" builtinId="9" hidden="1"/>
    <cellStyle name="Collegamento ipertestuale visitato" xfId="3118" builtinId="9" hidden="1"/>
    <cellStyle name="Collegamento ipertestuale visitato" xfId="3119" builtinId="9" hidden="1"/>
    <cellStyle name="Collegamento ipertestuale visitato" xfId="3120" builtinId="9" hidden="1"/>
    <cellStyle name="Collegamento ipertestuale visitato" xfId="3121" builtinId="9" hidden="1"/>
    <cellStyle name="Collegamento ipertestuale visitato" xfId="3122" builtinId="9" hidden="1"/>
    <cellStyle name="Collegamento ipertestuale visitato" xfId="3123" builtinId="9" hidden="1"/>
    <cellStyle name="Collegamento ipertestuale visitato" xfId="3124" builtinId="9" hidden="1"/>
    <cellStyle name="Collegamento ipertestuale visitato" xfId="3125" builtinId="9" hidden="1"/>
    <cellStyle name="Collegamento ipertestuale visitato" xfId="3126" builtinId="9" hidden="1"/>
    <cellStyle name="Collegamento ipertestuale visitato" xfId="3127" builtinId="9" hidden="1"/>
    <cellStyle name="Collegamento ipertestuale visitato" xfId="3128" builtinId="9" hidden="1"/>
    <cellStyle name="Collegamento ipertestuale visitato" xfId="3129" builtinId="9" hidden="1"/>
    <cellStyle name="Collegamento ipertestuale visitato" xfId="3130" builtinId="9" hidden="1"/>
    <cellStyle name="Collegamento ipertestuale visitato" xfId="3131" builtinId="9" hidden="1"/>
    <cellStyle name="Collegamento ipertestuale visitato" xfId="3132" builtinId="9" hidden="1"/>
    <cellStyle name="Collegamento ipertestuale visitato" xfId="3133" builtinId="9" hidden="1"/>
    <cellStyle name="Collegamento ipertestuale visitato" xfId="3134" builtinId="9" hidden="1"/>
    <cellStyle name="Collegamento ipertestuale visitato" xfId="3135" builtinId="9" hidden="1"/>
    <cellStyle name="Collegamento ipertestuale visitato" xfId="3136" builtinId="9" hidden="1"/>
    <cellStyle name="Collegamento ipertestuale visitato" xfId="3137" builtinId="9" hidden="1"/>
    <cellStyle name="Collegamento ipertestuale visitato" xfId="3138" builtinId="9" hidden="1"/>
    <cellStyle name="Collegamento ipertestuale visitato" xfId="3139" builtinId="9" hidden="1"/>
    <cellStyle name="Collegamento ipertestuale visitato" xfId="3140" builtinId="9" hidden="1"/>
    <cellStyle name="Collegamento ipertestuale visitato" xfId="3141" builtinId="9" hidden="1"/>
    <cellStyle name="Collegamento ipertestuale visitato" xfId="3142" builtinId="9" hidden="1"/>
    <cellStyle name="Collegamento ipertestuale visitato" xfId="3143" builtinId="9" hidden="1"/>
    <cellStyle name="Collegamento ipertestuale visitato" xfId="3144" builtinId="9" hidden="1"/>
    <cellStyle name="Collegamento ipertestuale visitato" xfId="3145" builtinId="9" hidden="1"/>
    <cellStyle name="Collegamento ipertestuale visitato" xfId="3146" builtinId="9" hidden="1"/>
    <cellStyle name="Collegamento ipertestuale visitato" xfId="3147" builtinId="9" hidden="1"/>
    <cellStyle name="Collegamento ipertestuale visitato" xfId="3148" builtinId="9" hidden="1"/>
    <cellStyle name="Collegamento ipertestuale visitato" xfId="3149" builtinId="9" hidden="1"/>
    <cellStyle name="Collegamento ipertestuale visitato" xfId="3150" builtinId="9" hidden="1"/>
    <cellStyle name="Collegamento ipertestuale visitato" xfId="3151" builtinId="9" hidden="1"/>
    <cellStyle name="Collegamento ipertestuale visitato" xfId="3152" builtinId="9" hidden="1"/>
    <cellStyle name="Collegamento ipertestuale visitato" xfId="3153" builtinId="9" hidden="1"/>
    <cellStyle name="Collegamento ipertestuale visitato" xfId="3154" builtinId="9" hidden="1"/>
    <cellStyle name="Collegamento ipertestuale visitato" xfId="3155" builtinId="9" hidden="1"/>
    <cellStyle name="Collegamento ipertestuale visitato" xfId="3156" builtinId="9" hidden="1"/>
    <cellStyle name="Collegamento ipertestuale visitato" xfId="3157" builtinId="9" hidden="1"/>
    <cellStyle name="Collegamento ipertestuale visitato" xfId="3158" builtinId="9" hidden="1"/>
    <cellStyle name="Collegamento ipertestuale visitato" xfId="3159" builtinId="9" hidden="1"/>
    <cellStyle name="Collegamento ipertestuale visitato" xfId="3160" builtinId="9" hidden="1"/>
    <cellStyle name="Collegamento ipertestuale visitato" xfId="3161" builtinId="9" hidden="1"/>
    <cellStyle name="Collegamento ipertestuale visitato" xfId="3162" builtinId="9" hidden="1"/>
    <cellStyle name="Collegamento ipertestuale visitato" xfId="3163" builtinId="9" hidden="1"/>
    <cellStyle name="Collegamento ipertestuale visitato" xfId="3164" builtinId="9" hidden="1"/>
    <cellStyle name="Collegamento ipertestuale visitato" xfId="3165" builtinId="9" hidden="1"/>
    <cellStyle name="Collegamento ipertestuale visitato" xfId="3166" builtinId="9" hidden="1"/>
    <cellStyle name="Collegamento ipertestuale visitato" xfId="3167" builtinId="9" hidden="1"/>
    <cellStyle name="Collegamento ipertestuale visitato" xfId="3168" builtinId="9" hidden="1"/>
    <cellStyle name="Collegamento ipertestuale visitato" xfId="3169" builtinId="9" hidden="1"/>
    <cellStyle name="Collegamento ipertestuale visitato" xfId="3170" builtinId="9" hidden="1"/>
    <cellStyle name="Collegamento ipertestuale visitato" xfId="3171" builtinId="9" hidden="1"/>
    <cellStyle name="Collegamento ipertestuale visitato" xfId="3172" builtinId="9" hidden="1"/>
    <cellStyle name="Collegamento ipertestuale visitato" xfId="3173" builtinId="9" hidden="1"/>
    <cellStyle name="Collegamento ipertestuale visitato" xfId="3174" builtinId="9" hidden="1"/>
    <cellStyle name="Collegamento ipertestuale visitato" xfId="3175" builtinId="9" hidden="1"/>
    <cellStyle name="Collegamento ipertestuale visitato" xfId="3176" builtinId="9" hidden="1"/>
    <cellStyle name="Collegamento ipertestuale visitato" xfId="3177" builtinId="9" hidden="1"/>
    <cellStyle name="Collegamento ipertestuale visitato" xfId="3178" builtinId="9" hidden="1"/>
    <cellStyle name="Collegamento ipertestuale visitato" xfId="3179" builtinId="9" hidden="1"/>
    <cellStyle name="Collegamento ipertestuale visitato" xfId="3180" builtinId="9" hidden="1"/>
    <cellStyle name="Collegamento ipertestuale visitato" xfId="3181" builtinId="9" hidden="1"/>
    <cellStyle name="Collegamento ipertestuale visitato" xfId="3182" builtinId="9" hidden="1"/>
    <cellStyle name="Collegamento ipertestuale visitato" xfId="3183" builtinId="9" hidden="1"/>
    <cellStyle name="Collegamento ipertestuale visitato" xfId="3184" builtinId="9" hidden="1"/>
    <cellStyle name="Collegamento ipertestuale visitato" xfId="3185" builtinId="9" hidden="1"/>
    <cellStyle name="Collegamento ipertestuale visitato" xfId="3186" builtinId="9" hidden="1"/>
    <cellStyle name="Collegamento ipertestuale visitato" xfId="3187" builtinId="9" hidden="1"/>
    <cellStyle name="Collegamento ipertestuale visitato" xfId="3188" builtinId="9" hidden="1"/>
    <cellStyle name="Collegamento ipertestuale visitato" xfId="3189" builtinId="9" hidden="1"/>
    <cellStyle name="Collegamento ipertestuale visitato" xfId="3190" builtinId="9" hidden="1"/>
    <cellStyle name="Collegamento ipertestuale visitato" xfId="3191" builtinId="9" hidden="1"/>
    <cellStyle name="Collegamento ipertestuale visitato" xfId="3192" builtinId="9" hidden="1"/>
    <cellStyle name="Collegamento ipertestuale visitato" xfId="3193" builtinId="9" hidden="1"/>
    <cellStyle name="Collegamento ipertestuale visitato" xfId="3194" builtinId="9" hidden="1"/>
    <cellStyle name="Collegamento ipertestuale visitato" xfId="3195" builtinId="9" hidden="1"/>
    <cellStyle name="Collegamento ipertestuale visitato" xfId="3196" builtinId="9" hidden="1"/>
    <cellStyle name="Collegamento ipertestuale visitato" xfId="3197" builtinId="9" hidden="1"/>
    <cellStyle name="Collegamento ipertestuale visitato" xfId="3198" builtinId="9" hidden="1"/>
    <cellStyle name="Collegamento ipertestuale visitato" xfId="3199" builtinId="9" hidden="1"/>
    <cellStyle name="Collegamento ipertestuale visitato" xfId="3200" builtinId="9" hidden="1"/>
    <cellStyle name="Collegamento ipertestuale visitato" xfId="3201" builtinId="9" hidden="1"/>
    <cellStyle name="Collegamento ipertestuale visitato" xfId="3202" builtinId="9" hidden="1"/>
    <cellStyle name="Collegamento ipertestuale visitato" xfId="3203" builtinId="9" hidden="1"/>
    <cellStyle name="Collegamento ipertestuale visitato" xfId="3204" builtinId="9" hidden="1"/>
    <cellStyle name="Collegamento ipertestuale visitato" xfId="3205" builtinId="9" hidden="1"/>
    <cellStyle name="Collegamento ipertestuale visitato" xfId="3206" builtinId="9" hidden="1"/>
    <cellStyle name="Collegamento ipertestuale visitato" xfId="3207" builtinId="9" hidden="1"/>
    <cellStyle name="Collegamento ipertestuale visitato" xfId="3208" builtinId="9" hidden="1"/>
    <cellStyle name="Collegamento ipertestuale visitato" xfId="3209" builtinId="9" hidden="1"/>
    <cellStyle name="Collegamento ipertestuale visitato" xfId="3210" builtinId="9" hidden="1"/>
    <cellStyle name="Collegamento ipertestuale visitato" xfId="3211" builtinId="9" hidden="1"/>
    <cellStyle name="Collegamento ipertestuale visitato" xfId="3212" builtinId="9" hidden="1"/>
    <cellStyle name="Collegamento ipertestuale visitato" xfId="3213" builtinId="9" hidden="1"/>
    <cellStyle name="Collegamento ipertestuale visitato" xfId="3214" builtinId="9" hidden="1"/>
    <cellStyle name="Collegamento ipertestuale visitato" xfId="3215" builtinId="9" hidden="1"/>
    <cellStyle name="Collegamento ipertestuale visitato" xfId="3216" builtinId="9" hidden="1"/>
    <cellStyle name="Collegamento ipertestuale visitato" xfId="3217" builtinId="9" hidden="1"/>
    <cellStyle name="Collegamento ipertestuale visitato" xfId="3218" builtinId="9" hidden="1"/>
    <cellStyle name="Collegamento ipertestuale visitato" xfId="3219" builtinId="9" hidden="1"/>
    <cellStyle name="Collegamento ipertestuale visitato" xfId="3220" builtinId="9" hidden="1"/>
    <cellStyle name="Collegamento ipertestuale visitato" xfId="3221" builtinId="9" hidden="1"/>
    <cellStyle name="Collegamento ipertestuale visitato" xfId="3222" builtinId="9" hidden="1"/>
    <cellStyle name="Collegamento ipertestuale visitato" xfId="3223" builtinId="9" hidden="1"/>
    <cellStyle name="Collegamento ipertestuale visitato" xfId="3224" builtinId="9" hidden="1"/>
    <cellStyle name="Collegamento ipertestuale visitato" xfId="3225" builtinId="9" hidden="1"/>
    <cellStyle name="Collegamento ipertestuale visitato" xfId="3226" builtinId="9" hidden="1"/>
    <cellStyle name="Collegamento ipertestuale visitato" xfId="3227" builtinId="9" hidden="1"/>
    <cellStyle name="Collegamento ipertestuale visitato" xfId="3228" builtinId="9" hidden="1"/>
    <cellStyle name="Collegamento ipertestuale visitato" xfId="3229" builtinId="9" hidden="1"/>
    <cellStyle name="Collegamento ipertestuale visitato" xfId="3230" builtinId="9" hidden="1"/>
    <cellStyle name="Collegamento ipertestuale visitato" xfId="3231" builtinId="9" hidden="1"/>
    <cellStyle name="Collegamento ipertestuale visitato" xfId="3232" builtinId="9" hidden="1"/>
    <cellStyle name="Collegamento ipertestuale visitato" xfId="3233" builtinId="9" hidden="1"/>
    <cellStyle name="Collegamento ipertestuale visitato" xfId="3234" builtinId="9" hidden="1"/>
    <cellStyle name="Collegamento ipertestuale visitato" xfId="3235" builtinId="9" hidden="1"/>
    <cellStyle name="Collegamento ipertestuale visitato" xfId="3236" builtinId="9" hidden="1"/>
    <cellStyle name="Collegamento ipertestuale visitato" xfId="3237" builtinId="9" hidden="1"/>
    <cellStyle name="Collegamento ipertestuale visitato" xfId="3238" builtinId="9" hidden="1"/>
    <cellStyle name="Collegamento ipertestuale visitato" xfId="3239" builtinId="9" hidden="1"/>
    <cellStyle name="Collegamento ipertestuale visitato" xfId="3240" builtinId="9" hidden="1"/>
    <cellStyle name="Collegamento ipertestuale visitato" xfId="3241" builtinId="9" hidden="1"/>
    <cellStyle name="Collegamento ipertestuale visitato" xfId="3242" builtinId="9" hidden="1"/>
    <cellStyle name="Collegamento ipertestuale visitato" xfId="3243" builtinId="9" hidden="1"/>
    <cellStyle name="Collegamento ipertestuale visitato" xfId="3244" builtinId="9" hidden="1"/>
    <cellStyle name="Collegamento ipertestuale visitato" xfId="3245" builtinId="9" hidden="1"/>
    <cellStyle name="Collegamento ipertestuale visitato" xfId="3246" builtinId="9" hidden="1"/>
    <cellStyle name="Collegamento ipertestuale visitato" xfId="3247" builtinId="9" hidden="1"/>
    <cellStyle name="Normale" xfId="0" builtinId="0"/>
  </cellStyles>
  <dxfs count="5"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00FF00"/>
      <rgbColor rgb="000000FF"/>
      <rgbColor rgb="00FFFF00"/>
      <rgbColor rgb="00F20884"/>
      <rgbColor rgb="0000FFFF"/>
      <rgbColor rgb="00800000"/>
      <rgbColor rgb="00006411"/>
      <rgbColor rgb="00000080"/>
      <rgbColor rgb="0090713A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BU857"/>
  <sheetViews>
    <sheetView tabSelected="1" topLeftCell="A27" zoomScale="130" zoomScaleNormal="130" workbookViewId="0">
      <pane xSplit="2" topLeftCell="C1" activePane="topRight" state="frozen"/>
      <selection pane="topRight" activeCell="B52" sqref="B52"/>
    </sheetView>
  </sheetViews>
  <sheetFormatPr baseColWidth="10" defaultColWidth="8.83203125" defaultRowHeight="13" x14ac:dyDescent="0.15"/>
  <cols>
    <col min="1" max="1" width="2" style="3" customWidth="1"/>
    <col min="2" max="2" width="40.6640625" style="3" customWidth="1"/>
    <col min="3" max="3" width="2.5" style="3" customWidth="1"/>
    <col min="4" max="4" width="22.33203125" style="3" customWidth="1"/>
    <col min="5" max="5" width="3.1640625" style="3" bestFit="1" customWidth="1"/>
    <col min="6" max="6" width="12.6640625" style="4" customWidth="1"/>
    <col min="7" max="10" width="5.6640625" style="5" customWidth="1"/>
    <col min="11" max="11" width="2.6640625" style="5" customWidth="1"/>
    <col min="12" max="12" width="22.33203125" style="3" customWidth="1"/>
    <col min="13" max="13" width="3.1640625" style="3" bestFit="1" customWidth="1"/>
    <col min="14" max="14" width="12.6640625" style="4" customWidth="1"/>
    <col min="15" max="17" width="5.6640625" style="5" customWidth="1"/>
    <col min="18" max="18" width="5.6640625" style="3" customWidth="1"/>
    <col min="19" max="19" width="22.33203125" style="3" customWidth="1"/>
    <col min="20" max="20" width="3.1640625" style="3" bestFit="1" customWidth="1"/>
    <col min="21" max="21" width="12.6640625" style="4" customWidth="1"/>
    <col min="22" max="24" width="5.6640625" style="5" customWidth="1"/>
    <col min="25" max="25" width="5.6640625" style="3" customWidth="1"/>
    <col min="26" max="26" width="22.33203125" style="3" customWidth="1"/>
    <col min="27" max="27" width="3.1640625" style="3" bestFit="1" customWidth="1"/>
    <col min="28" max="28" width="12.6640625" style="4" customWidth="1"/>
    <col min="29" max="31" width="5.6640625" style="5" customWidth="1"/>
    <col min="32" max="32" width="5.6640625" style="3" customWidth="1"/>
    <col min="33" max="33" width="22.33203125" style="3" customWidth="1"/>
    <col min="34" max="34" width="3.1640625" style="3" bestFit="1" customWidth="1"/>
    <col min="35" max="35" width="12.6640625" style="4" customWidth="1"/>
    <col min="36" max="38" width="5.6640625" style="5" customWidth="1"/>
    <col min="39" max="39" width="5.6640625" style="3" customWidth="1"/>
    <col min="40" max="40" width="22.33203125" style="3" customWidth="1"/>
    <col min="41" max="41" width="3.1640625" style="3" bestFit="1" customWidth="1"/>
    <col min="42" max="42" width="12.6640625" style="4" customWidth="1"/>
    <col min="43" max="45" width="5.6640625" style="5" customWidth="1"/>
    <col min="46" max="46" width="5.6640625" style="3" customWidth="1"/>
    <col min="47" max="47" width="22.33203125" style="3" customWidth="1"/>
    <col min="48" max="48" width="3.1640625" style="3" bestFit="1" customWidth="1"/>
    <col min="49" max="49" width="12.6640625" style="4" customWidth="1"/>
    <col min="50" max="52" width="5.6640625" style="5" customWidth="1"/>
    <col min="53" max="53" width="5.6640625" style="3" customWidth="1"/>
    <col min="54" max="54" width="22.33203125" style="3" customWidth="1"/>
    <col min="55" max="55" width="3.1640625" style="3" bestFit="1" customWidth="1"/>
    <col min="56" max="56" width="12.6640625" style="4" customWidth="1"/>
    <col min="57" max="59" width="5.6640625" style="5" customWidth="1"/>
    <col min="60" max="60" width="5.6640625" style="3" customWidth="1"/>
    <col min="61" max="61" width="22.33203125" style="3" customWidth="1"/>
    <col min="62" max="62" width="3.1640625" style="3" bestFit="1" customWidth="1"/>
    <col min="63" max="63" width="12.6640625" style="4" customWidth="1"/>
    <col min="64" max="66" width="5.6640625" style="5" customWidth="1"/>
    <col min="67" max="67" width="5.6640625" style="3" customWidth="1"/>
    <col min="68" max="68" width="22.33203125" style="3" customWidth="1"/>
    <col min="69" max="69" width="3.1640625" style="3" bestFit="1" customWidth="1"/>
    <col min="70" max="70" width="12.6640625" style="4" customWidth="1"/>
    <col min="71" max="73" width="5.6640625" style="5" customWidth="1"/>
    <col min="74" max="16384" width="8.83203125" style="3"/>
  </cols>
  <sheetData>
    <row r="1" spans="2:73" ht="7.5" customHeight="1" x14ac:dyDescent="0.15"/>
    <row r="2" spans="2:73" ht="17" thickBot="1" x14ac:dyDescent="0.25">
      <c r="B2" s="3" t="s">
        <v>70</v>
      </c>
      <c r="D2" s="42" t="s">
        <v>0</v>
      </c>
      <c r="E2" s="42"/>
      <c r="F2" s="61"/>
      <c r="G2" s="43"/>
      <c r="H2" s="43"/>
      <c r="I2" s="43"/>
      <c r="J2" s="43"/>
      <c r="K2" s="43"/>
      <c r="L2" s="42" t="s">
        <v>1</v>
      </c>
      <c r="M2" s="42"/>
      <c r="N2" s="61"/>
      <c r="O2" s="43"/>
      <c r="P2" s="43"/>
      <c r="Q2" s="43"/>
      <c r="R2" s="42"/>
      <c r="S2" s="42" t="s">
        <v>2</v>
      </c>
      <c r="T2" s="42"/>
      <c r="U2" s="61"/>
      <c r="V2" s="43"/>
      <c r="W2" s="43"/>
      <c r="X2" s="43"/>
      <c r="Y2" s="42"/>
      <c r="Z2" s="42" t="s">
        <v>3</v>
      </c>
      <c r="AA2" s="42"/>
      <c r="AB2" s="61"/>
      <c r="AC2" s="43"/>
      <c r="AD2" s="43"/>
      <c r="AE2" s="43"/>
      <c r="AF2" s="42"/>
      <c r="AG2" s="42" t="s">
        <v>4</v>
      </c>
      <c r="AH2" s="42"/>
      <c r="AI2" s="61"/>
      <c r="AJ2" s="43"/>
      <c r="AK2" s="43"/>
      <c r="AL2" s="43"/>
      <c r="AM2" s="42"/>
      <c r="AN2" s="42" t="s">
        <v>5</v>
      </c>
      <c r="AO2" s="42"/>
      <c r="AP2" s="61"/>
      <c r="AQ2" s="43"/>
      <c r="AR2" s="43"/>
      <c r="AS2" s="43"/>
      <c r="AT2" s="42"/>
      <c r="AU2" s="42" t="s">
        <v>6</v>
      </c>
      <c r="AV2" s="42"/>
      <c r="AW2" s="61"/>
      <c r="AX2" s="43"/>
      <c r="AY2" s="43"/>
      <c r="AZ2" s="43"/>
      <c r="BB2" s="42" t="s">
        <v>7</v>
      </c>
      <c r="BC2" s="42"/>
      <c r="BD2" s="61"/>
      <c r="BE2" s="43"/>
      <c r="BF2" s="43"/>
      <c r="BG2" s="43"/>
      <c r="BI2" s="42" t="s">
        <v>326</v>
      </c>
      <c r="BJ2" s="42"/>
      <c r="BK2" s="61"/>
      <c r="BL2" s="43"/>
      <c r="BM2" s="43"/>
      <c r="BN2" s="43"/>
      <c r="BP2" s="42" t="s">
        <v>8</v>
      </c>
      <c r="BQ2" s="42"/>
      <c r="BR2" s="61"/>
      <c r="BS2" s="43"/>
      <c r="BT2" s="43"/>
      <c r="BU2" s="43"/>
    </row>
    <row r="3" spans="2:73" ht="14" thickBot="1" x14ac:dyDescent="0.2">
      <c r="D3" s="35" t="s">
        <v>9</v>
      </c>
      <c r="E3" s="24" t="s">
        <v>780</v>
      </c>
      <c r="F3" s="24" t="s">
        <v>782</v>
      </c>
      <c r="G3" s="24" t="s">
        <v>23</v>
      </c>
      <c r="H3" s="24" t="s">
        <v>913</v>
      </c>
      <c r="I3" s="24" t="s">
        <v>48</v>
      </c>
      <c r="J3" s="25" t="s">
        <v>24</v>
      </c>
      <c r="K3" s="44"/>
      <c r="L3" s="35" t="s">
        <v>9</v>
      </c>
      <c r="M3" s="24" t="s">
        <v>780</v>
      </c>
      <c r="N3" s="24" t="s">
        <v>782</v>
      </c>
      <c r="O3" s="24" t="s">
        <v>23</v>
      </c>
      <c r="P3" s="24" t="s">
        <v>48</v>
      </c>
      <c r="Q3" s="25" t="s">
        <v>24</v>
      </c>
      <c r="R3" s="44"/>
      <c r="S3" s="35" t="s">
        <v>9</v>
      </c>
      <c r="T3" s="24" t="s">
        <v>780</v>
      </c>
      <c r="U3" s="24" t="s">
        <v>782</v>
      </c>
      <c r="V3" s="24" t="s">
        <v>23</v>
      </c>
      <c r="W3" s="24" t="s">
        <v>48</v>
      </c>
      <c r="X3" s="25" t="s">
        <v>24</v>
      </c>
      <c r="Y3" s="44"/>
      <c r="Z3" s="35" t="s">
        <v>9</v>
      </c>
      <c r="AA3" s="24" t="s">
        <v>780</v>
      </c>
      <c r="AB3" s="24" t="s">
        <v>782</v>
      </c>
      <c r="AC3" s="24" t="s">
        <v>23</v>
      </c>
      <c r="AD3" s="24" t="s">
        <v>48</v>
      </c>
      <c r="AE3" s="25" t="s">
        <v>24</v>
      </c>
      <c r="AF3" s="44"/>
      <c r="AG3" s="35" t="s">
        <v>9</v>
      </c>
      <c r="AH3" s="24" t="s">
        <v>780</v>
      </c>
      <c r="AI3" s="24" t="s">
        <v>782</v>
      </c>
      <c r="AJ3" s="24" t="s">
        <v>23</v>
      </c>
      <c r="AK3" s="24" t="s">
        <v>48</v>
      </c>
      <c r="AL3" s="25" t="s">
        <v>24</v>
      </c>
      <c r="AM3" s="44"/>
      <c r="AN3" s="35" t="s">
        <v>9</v>
      </c>
      <c r="AO3" s="24" t="s">
        <v>780</v>
      </c>
      <c r="AP3" s="24" t="s">
        <v>782</v>
      </c>
      <c r="AQ3" s="24" t="s">
        <v>23</v>
      </c>
      <c r="AR3" s="24" t="s">
        <v>48</v>
      </c>
      <c r="AS3" s="25" t="s">
        <v>24</v>
      </c>
      <c r="AT3" s="44"/>
      <c r="AU3" s="35" t="s">
        <v>9</v>
      </c>
      <c r="AV3" s="24" t="s">
        <v>780</v>
      </c>
      <c r="AW3" s="24" t="s">
        <v>782</v>
      </c>
      <c r="AX3" s="24" t="s">
        <v>23</v>
      </c>
      <c r="AY3" s="24" t="s">
        <v>48</v>
      </c>
      <c r="AZ3" s="25" t="s">
        <v>24</v>
      </c>
      <c r="BA3" s="44"/>
      <c r="BB3" s="35" t="s">
        <v>9</v>
      </c>
      <c r="BC3" s="24" t="s">
        <v>780</v>
      </c>
      <c r="BD3" s="24" t="s">
        <v>782</v>
      </c>
      <c r="BE3" s="24" t="s">
        <v>23</v>
      </c>
      <c r="BF3" s="24" t="s">
        <v>48</v>
      </c>
      <c r="BG3" s="25" t="s">
        <v>24</v>
      </c>
      <c r="BH3" s="44"/>
      <c r="BI3" s="35" t="s">
        <v>9</v>
      </c>
      <c r="BJ3" s="24" t="s">
        <v>780</v>
      </c>
      <c r="BK3" s="24" t="s">
        <v>782</v>
      </c>
      <c r="BL3" s="24" t="s">
        <v>23</v>
      </c>
      <c r="BM3" s="24" t="s">
        <v>48</v>
      </c>
      <c r="BN3" s="25" t="s">
        <v>24</v>
      </c>
      <c r="BO3" s="44"/>
      <c r="BP3" s="35" t="s">
        <v>9</v>
      </c>
      <c r="BQ3" s="24" t="s">
        <v>780</v>
      </c>
      <c r="BR3" s="24" t="s">
        <v>782</v>
      </c>
      <c r="BS3" s="24" t="s">
        <v>23</v>
      </c>
      <c r="BT3" s="24" t="s">
        <v>48</v>
      </c>
      <c r="BU3" s="25" t="s">
        <v>24</v>
      </c>
    </row>
    <row r="4" spans="2:73" x14ac:dyDescent="0.15">
      <c r="B4" s="71">
        <v>1</v>
      </c>
      <c r="C4" s="45"/>
      <c r="D4" s="22" t="s">
        <v>468</v>
      </c>
      <c r="E4" s="60">
        <v>1</v>
      </c>
      <c r="F4" s="2" t="str">
        <f>VLOOKUP(D4,Q.Portieri!$B:$C,2,FALSE)</f>
        <v>UDINESE</v>
      </c>
      <c r="G4" s="2">
        <v>7</v>
      </c>
      <c r="H4" s="2"/>
      <c r="I4" s="23"/>
      <c r="J4" s="32"/>
      <c r="K4" s="1"/>
      <c r="L4" s="22" t="s">
        <v>180</v>
      </c>
      <c r="M4" s="60">
        <v>1</v>
      </c>
      <c r="N4" s="2" t="str">
        <f>VLOOKUP(L4,Q.Portieri!$B:$C,2,FALSE)</f>
        <v>TORINO</v>
      </c>
      <c r="O4" s="2">
        <v>11</v>
      </c>
      <c r="P4" s="23"/>
      <c r="Q4" s="32"/>
      <c r="R4" s="1"/>
      <c r="S4" s="22" t="s">
        <v>73</v>
      </c>
      <c r="T4" s="60">
        <v>1</v>
      </c>
      <c r="U4" s="2" t="str">
        <f>VLOOKUP(S4,Q.Portieri!$B:$C,2,FALSE)</f>
        <v>NAPOLI</v>
      </c>
      <c r="V4" s="2">
        <v>19</v>
      </c>
      <c r="W4" s="23"/>
      <c r="X4" s="32"/>
      <c r="Y4" s="1"/>
      <c r="Z4" s="22" t="s">
        <v>157</v>
      </c>
      <c r="AA4" s="60">
        <v>1</v>
      </c>
      <c r="AB4" s="2" t="str">
        <f>VLOOKUP(Z4,Q.Portieri!$B:$C,2,FALSE)</f>
        <v>VERONA</v>
      </c>
      <c r="AC4" s="2">
        <v>7</v>
      </c>
      <c r="AD4" s="23"/>
      <c r="AE4" s="32"/>
      <c r="AF4" s="1"/>
      <c r="AG4" s="22" t="s">
        <v>415</v>
      </c>
      <c r="AH4" s="60">
        <v>1</v>
      </c>
      <c r="AI4" s="2" t="str">
        <f>VLOOKUP(AG4,Q.Portieri!$B:$C,2,FALSE)</f>
        <v>INTER</v>
      </c>
      <c r="AJ4" s="2">
        <v>23</v>
      </c>
      <c r="AK4" s="23"/>
      <c r="AL4" s="32"/>
      <c r="AM4" s="1"/>
      <c r="AN4" s="22" t="s">
        <v>68</v>
      </c>
      <c r="AO4" s="60">
        <v>1</v>
      </c>
      <c r="AP4" s="2" t="str">
        <f>VLOOKUP(AN4,Q.Portieri!$B:$C,2,FALSE)</f>
        <v>ROMA</v>
      </c>
      <c r="AQ4" s="2">
        <v>4</v>
      </c>
      <c r="AR4" s="23"/>
      <c r="AS4" s="32"/>
      <c r="AT4" s="1"/>
      <c r="AU4" s="22" t="s">
        <v>181</v>
      </c>
      <c r="AV4" s="60">
        <v>1</v>
      </c>
      <c r="AW4" s="2" t="str">
        <f>VLOOKUP(AU4,Q.Portieri!$B:$C,2,FALSE)</f>
        <v>LAZIO</v>
      </c>
      <c r="AX4" s="2">
        <v>16</v>
      </c>
      <c r="AY4" s="23"/>
      <c r="AZ4" s="32"/>
      <c r="BA4" s="1"/>
      <c r="BB4" s="22" t="s">
        <v>294</v>
      </c>
      <c r="BC4" s="60">
        <v>1</v>
      </c>
      <c r="BD4" s="2" t="str">
        <f>VLOOKUP(BB4,Q.Portieri!$B:$C,2,FALSE)</f>
        <v>ATALANTA</v>
      </c>
      <c r="BE4" s="2">
        <v>10</v>
      </c>
      <c r="BF4" s="23"/>
      <c r="BG4" s="32"/>
      <c r="BH4" s="1"/>
      <c r="BI4" s="22" t="s">
        <v>193</v>
      </c>
      <c r="BJ4" s="60">
        <v>1</v>
      </c>
      <c r="BK4" s="2" t="str">
        <f>VLOOKUP(BI4,Q.Portieri!$B:$C,2,FALSE)</f>
        <v>MILAN</v>
      </c>
      <c r="BL4" s="2">
        <v>22</v>
      </c>
      <c r="BM4" s="23"/>
      <c r="BN4" s="32"/>
      <c r="BO4" s="46"/>
      <c r="BP4" s="22" t="s">
        <v>249</v>
      </c>
      <c r="BQ4" s="60">
        <v>1</v>
      </c>
      <c r="BR4" s="2" t="str">
        <f>VLOOKUP(BP4,Q.Portieri!$B:$C,2,FALSE)</f>
        <v>JUVENTUS</v>
      </c>
      <c r="BS4" s="2">
        <v>14</v>
      </c>
      <c r="BT4" s="23"/>
      <c r="BU4" s="32"/>
    </row>
    <row r="5" spans="2:73" x14ac:dyDescent="0.15">
      <c r="B5" s="72">
        <v>2</v>
      </c>
      <c r="C5" s="45"/>
      <c r="D5" s="21" t="s">
        <v>346</v>
      </c>
      <c r="E5" s="62">
        <v>1</v>
      </c>
      <c r="F5" s="57" t="str">
        <f>VLOOKUP(D5,Q.Portieri!$B:$C,2,FALSE)</f>
        <v>NAPOLI</v>
      </c>
      <c r="G5" s="57">
        <v>4</v>
      </c>
      <c r="H5" s="57"/>
      <c r="I5" s="63"/>
      <c r="J5" s="32"/>
      <c r="K5" s="1"/>
      <c r="L5" s="21" t="s">
        <v>515</v>
      </c>
      <c r="M5" s="62">
        <v>1</v>
      </c>
      <c r="N5" s="57" t="str">
        <f>VLOOKUP(L5,Q.Portieri!$B:$C,2,FALSE)</f>
        <v>EMPOLI</v>
      </c>
      <c r="O5" s="57">
        <v>1</v>
      </c>
      <c r="P5" s="63"/>
      <c r="Q5" s="64"/>
      <c r="R5" s="1"/>
      <c r="S5" s="21" t="s">
        <v>483</v>
      </c>
      <c r="T5" s="62">
        <v>1</v>
      </c>
      <c r="U5" s="57" t="str">
        <f>VLOOKUP(S5,Q.Portieri!$B:$C,2,FALSE)</f>
        <v>NAPOLI</v>
      </c>
      <c r="V5" s="57">
        <v>1</v>
      </c>
      <c r="W5" s="63"/>
      <c r="X5" s="64"/>
      <c r="Y5" s="1"/>
      <c r="Z5" s="21" t="s">
        <v>665</v>
      </c>
      <c r="AA5" s="62">
        <v>1</v>
      </c>
      <c r="AB5" s="57" t="str">
        <f>VLOOKUP(Z5,Q.Portieri!$B:$C,2,FALSE)</f>
        <v>FIORENTINA</v>
      </c>
      <c r="AC5" s="57">
        <v>8</v>
      </c>
      <c r="AD5" s="63"/>
      <c r="AE5" s="64"/>
      <c r="AF5" s="1"/>
      <c r="AG5" s="21" t="s">
        <v>339</v>
      </c>
      <c r="AH5" s="62">
        <v>1</v>
      </c>
      <c r="AI5" s="57" t="str">
        <f>VLOOKUP(AG5,Q.Portieri!$B:$C,2,FALSE)</f>
        <v>INTER</v>
      </c>
      <c r="AJ5" s="57">
        <v>1</v>
      </c>
      <c r="AK5" s="63"/>
      <c r="AL5" s="64"/>
      <c r="AM5" s="1"/>
      <c r="AN5" s="21" t="s">
        <v>253</v>
      </c>
      <c r="AO5" s="62">
        <v>1</v>
      </c>
      <c r="AP5" s="57" t="str">
        <f>VLOOKUP(AN5,Q.Portieri!$B:$C,2,FALSE)</f>
        <v>ROMA</v>
      </c>
      <c r="AQ5" s="57">
        <v>13</v>
      </c>
      <c r="AR5" s="63"/>
      <c r="AS5" s="64"/>
      <c r="AT5" s="1"/>
      <c r="AU5" s="21" t="s">
        <v>469</v>
      </c>
      <c r="AV5" s="62">
        <v>1</v>
      </c>
      <c r="AW5" s="57" t="str">
        <f>VLOOKUP(AU5,Q.Portieri!$B:$C,2,FALSE)</f>
        <v>LAZIO</v>
      </c>
      <c r="AX5" s="57">
        <v>1</v>
      </c>
      <c r="AY5" s="63"/>
      <c r="AZ5" s="64"/>
      <c r="BA5" s="1"/>
      <c r="BB5" s="21" t="s">
        <v>707</v>
      </c>
      <c r="BC5" s="62">
        <v>1</v>
      </c>
      <c r="BD5" s="57" t="str">
        <f>VLOOKUP(BB5,Q.Portieri!$B:$C,2,FALSE)</f>
        <v>ATALANTA</v>
      </c>
      <c r="BE5" s="57">
        <v>1</v>
      </c>
      <c r="BF5" s="63"/>
      <c r="BG5" s="64"/>
      <c r="BH5" s="1"/>
      <c r="BI5" s="21" t="s">
        <v>25</v>
      </c>
      <c r="BJ5" s="62">
        <v>1</v>
      </c>
      <c r="BK5" s="57" t="str">
        <f>VLOOKUP(BI5,Q.Portieri!$B:$C,2,FALSE)</f>
        <v>MILAN</v>
      </c>
      <c r="BL5" s="57">
        <v>1</v>
      </c>
      <c r="BM5" s="63"/>
      <c r="BN5" s="64"/>
      <c r="BO5" s="1"/>
      <c r="BP5" s="21" t="s">
        <v>19</v>
      </c>
      <c r="BQ5" s="62">
        <v>1</v>
      </c>
      <c r="BR5" s="57" t="str">
        <f>VLOOKUP(BP5,Q.Portieri!$B:$C,2,FALSE)</f>
        <v>JUVENTUS</v>
      </c>
      <c r="BS5" s="57">
        <v>1</v>
      </c>
      <c r="BT5" s="63"/>
      <c r="BU5" s="64"/>
    </row>
    <row r="6" spans="2:73" ht="14" thickBot="1" x14ac:dyDescent="0.2">
      <c r="B6" s="72">
        <v>3</v>
      </c>
      <c r="C6" s="45"/>
      <c r="D6" s="58" t="s">
        <v>195</v>
      </c>
      <c r="E6" s="67">
        <v>1</v>
      </c>
      <c r="F6" s="59" t="str">
        <f>VLOOKUP(D6,Q.Portieri!$B:$C,2,FALSE)</f>
        <v>LECCE</v>
      </c>
      <c r="G6" s="59">
        <v>2</v>
      </c>
      <c r="H6" s="59"/>
      <c r="I6" s="68"/>
      <c r="J6" s="32"/>
      <c r="K6" s="1"/>
      <c r="L6" s="58" t="s">
        <v>527</v>
      </c>
      <c r="M6" s="67">
        <v>1</v>
      </c>
      <c r="N6" s="59" t="str">
        <f>VLOOKUP(L6,Q.Portieri!$B:$C,2,FALSE)</f>
        <v>TORINO</v>
      </c>
      <c r="O6" s="59">
        <v>1</v>
      </c>
      <c r="P6" s="68"/>
      <c r="Q6" s="69"/>
      <c r="R6" s="1"/>
      <c r="S6" s="58" t="s">
        <v>416</v>
      </c>
      <c r="T6" s="67">
        <v>1</v>
      </c>
      <c r="U6" s="59" t="str">
        <f>VLOOKUP(S6,Q.Portieri!$B:$C,2,FALSE)</f>
        <v>CAGLIARI</v>
      </c>
      <c r="V6" s="59">
        <v>1</v>
      </c>
      <c r="W6" s="68"/>
      <c r="X6" s="69"/>
      <c r="Y6" s="1"/>
      <c r="Z6" s="58" t="s">
        <v>104</v>
      </c>
      <c r="AA6" s="67">
        <v>1</v>
      </c>
      <c r="AB6" s="59" t="str">
        <f>VLOOKUP(Z6,Q.Portieri!$B:$C,2,FALSE)</f>
        <v>FIORENTINA</v>
      </c>
      <c r="AC6" s="59">
        <v>1</v>
      </c>
      <c r="AD6" s="68"/>
      <c r="AE6" s="69"/>
      <c r="AF6" s="1"/>
      <c r="AG6" s="58" t="s">
        <v>343</v>
      </c>
      <c r="AH6" s="67">
        <v>1</v>
      </c>
      <c r="AI6" s="59" t="str">
        <f>VLOOKUP(AG6,Q.Portieri!$B:$C,2,FALSE)</f>
        <v>INTER</v>
      </c>
      <c r="AJ6" s="59">
        <v>1</v>
      </c>
      <c r="AK6" s="68"/>
      <c r="AL6" s="69"/>
      <c r="AM6" s="1"/>
      <c r="AN6" s="58" t="s">
        <v>345</v>
      </c>
      <c r="AO6" s="67">
        <v>0</v>
      </c>
      <c r="AP6" s="57" t="str">
        <f>VLOOKUP(AN6,Q.Portieri!$B:$C,2,FALSE)</f>
        <v>GENOA</v>
      </c>
      <c r="AQ6" s="59">
        <v>1</v>
      </c>
      <c r="AR6" s="68"/>
      <c r="AS6" s="69"/>
      <c r="AT6" s="1"/>
      <c r="AU6" s="58" t="s">
        <v>704</v>
      </c>
      <c r="AV6" s="67">
        <v>1</v>
      </c>
      <c r="AW6" s="59" t="str">
        <f>VLOOKUP(AU6,Q.Portieri!$B:$C,2,FALSE)</f>
        <v>MONZA</v>
      </c>
      <c r="AX6" s="59">
        <v>1</v>
      </c>
      <c r="AY6" s="68"/>
      <c r="AZ6" s="69"/>
      <c r="BA6" s="1"/>
      <c r="BB6" s="58" t="s">
        <v>27</v>
      </c>
      <c r="BC6" s="67">
        <v>1</v>
      </c>
      <c r="BD6" s="59" t="str">
        <f>VLOOKUP(BB6,Q.Portieri!$B:$C,2,FALSE)</f>
        <v>BOLOGNA</v>
      </c>
      <c r="BE6" s="59">
        <v>1</v>
      </c>
      <c r="BF6" s="68"/>
      <c r="BG6" s="69"/>
      <c r="BH6" s="1"/>
      <c r="BI6" s="58" t="s">
        <v>669</v>
      </c>
      <c r="BJ6" s="67">
        <v>1</v>
      </c>
      <c r="BK6" s="59" t="str">
        <f>VLOOKUP(BI6,Q.Portieri!$B:$C,2,FALSE)</f>
        <v>MILAN</v>
      </c>
      <c r="BL6" s="59">
        <v>1</v>
      </c>
      <c r="BM6" s="68"/>
      <c r="BN6" s="69"/>
      <c r="BO6" s="1"/>
      <c r="BP6" s="58" t="s">
        <v>516</v>
      </c>
      <c r="BQ6" s="67">
        <v>1</v>
      </c>
      <c r="BR6" s="59" t="str">
        <f>VLOOKUP(BP6,Q.Portieri!$B:$C,2,FALSE)</f>
        <v>PARMA</v>
      </c>
      <c r="BS6" s="59">
        <v>6</v>
      </c>
      <c r="BT6" s="68"/>
      <c r="BU6" s="69"/>
    </row>
    <row r="7" spans="2:73" ht="14" thickBot="1" x14ac:dyDescent="0.2">
      <c r="B7" s="72"/>
      <c r="C7" s="45"/>
      <c r="D7" s="36" t="s">
        <v>10</v>
      </c>
      <c r="E7" s="26" t="s">
        <v>780</v>
      </c>
      <c r="F7" s="26" t="s">
        <v>782</v>
      </c>
      <c r="G7" s="26" t="s">
        <v>23</v>
      </c>
      <c r="H7" s="26"/>
      <c r="I7" s="26" t="s">
        <v>48</v>
      </c>
      <c r="J7" s="27" t="s">
        <v>24</v>
      </c>
      <c r="K7" s="44"/>
      <c r="L7" s="36" t="s">
        <v>10</v>
      </c>
      <c r="M7" s="26" t="s">
        <v>780</v>
      </c>
      <c r="N7" s="26" t="s">
        <v>782</v>
      </c>
      <c r="O7" s="26" t="s">
        <v>23</v>
      </c>
      <c r="P7" s="26" t="s">
        <v>48</v>
      </c>
      <c r="Q7" s="27" t="s">
        <v>24</v>
      </c>
      <c r="R7" s="44"/>
      <c r="S7" s="36" t="s">
        <v>10</v>
      </c>
      <c r="T7" s="26" t="s">
        <v>780</v>
      </c>
      <c r="U7" s="26" t="s">
        <v>782</v>
      </c>
      <c r="V7" s="26" t="s">
        <v>23</v>
      </c>
      <c r="W7" s="26" t="s">
        <v>48</v>
      </c>
      <c r="X7" s="27" t="s">
        <v>24</v>
      </c>
      <c r="Y7" s="44"/>
      <c r="Z7" s="36" t="s">
        <v>10</v>
      </c>
      <c r="AA7" s="26" t="s">
        <v>780</v>
      </c>
      <c r="AB7" s="26" t="s">
        <v>782</v>
      </c>
      <c r="AC7" s="26" t="s">
        <v>23</v>
      </c>
      <c r="AD7" s="26" t="s">
        <v>48</v>
      </c>
      <c r="AE7" s="27" t="s">
        <v>24</v>
      </c>
      <c r="AF7" s="44"/>
      <c r="AG7" s="36" t="s">
        <v>10</v>
      </c>
      <c r="AH7" s="26" t="s">
        <v>780</v>
      </c>
      <c r="AI7" s="26" t="s">
        <v>782</v>
      </c>
      <c r="AJ7" s="26" t="s">
        <v>23</v>
      </c>
      <c r="AK7" s="26" t="s">
        <v>48</v>
      </c>
      <c r="AL7" s="27" t="s">
        <v>24</v>
      </c>
      <c r="AM7" s="44"/>
      <c r="AN7" s="36" t="s">
        <v>10</v>
      </c>
      <c r="AO7" s="26" t="s">
        <v>780</v>
      </c>
      <c r="AP7" s="26" t="s">
        <v>782</v>
      </c>
      <c r="AQ7" s="26" t="s">
        <v>23</v>
      </c>
      <c r="AR7" s="26" t="s">
        <v>48</v>
      </c>
      <c r="AS7" s="27" t="s">
        <v>24</v>
      </c>
      <c r="AT7" s="44"/>
      <c r="AU7" s="36" t="s">
        <v>10</v>
      </c>
      <c r="AV7" s="26" t="s">
        <v>780</v>
      </c>
      <c r="AW7" s="26" t="s">
        <v>782</v>
      </c>
      <c r="AX7" s="26" t="s">
        <v>23</v>
      </c>
      <c r="AY7" s="26" t="s">
        <v>48</v>
      </c>
      <c r="AZ7" s="27" t="s">
        <v>24</v>
      </c>
      <c r="BA7" s="44"/>
      <c r="BB7" s="36" t="s">
        <v>10</v>
      </c>
      <c r="BC7" s="26" t="s">
        <v>780</v>
      </c>
      <c r="BD7" s="26" t="s">
        <v>782</v>
      </c>
      <c r="BE7" s="26" t="s">
        <v>23</v>
      </c>
      <c r="BF7" s="26" t="s">
        <v>48</v>
      </c>
      <c r="BG7" s="27" t="s">
        <v>24</v>
      </c>
      <c r="BH7" s="44"/>
      <c r="BI7" s="36" t="s">
        <v>10</v>
      </c>
      <c r="BJ7" s="26" t="s">
        <v>780</v>
      </c>
      <c r="BK7" s="26" t="s">
        <v>782</v>
      </c>
      <c r="BL7" s="26" t="s">
        <v>23</v>
      </c>
      <c r="BM7" s="26" t="s">
        <v>48</v>
      </c>
      <c r="BN7" s="27" t="s">
        <v>24</v>
      </c>
      <c r="BO7" s="44"/>
      <c r="BP7" s="36" t="s">
        <v>10</v>
      </c>
      <c r="BQ7" s="26" t="s">
        <v>780</v>
      </c>
      <c r="BR7" s="26" t="s">
        <v>782</v>
      </c>
      <c r="BS7" s="26" t="s">
        <v>23</v>
      </c>
      <c r="BT7" s="26" t="s">
        <v>48</v>
      </c>
      <c r="BU7" s="27" t="s">
        <v>24</v>
      </c>
    </row>
    <row r="8" spans="2:73" x14ac:dyDescent="0.15">
      <c r="B8" s="72">
        <v>4</v>
      </c>
      <c r="C8" s="45"/>
      <c r="D8" s="22" t="s">
        <v>29</v>
      </c>
      <c r="E8" s="60">
        <v>1</v>
      </c>
      <c r="F8" s="2" t="str">
        <f>VLOOKUP(D8,Q.Difensori!$B:$C,2,FALSE)</f>
        <v>INTER</v>
      </c>
      <c r="G8" s="2">
        <v>12</v>
      </c>
      <c r="H8" s="2"/>
      <c r="I8" s="23"/>
      <c r="J8" s="32"/>
      <c r="K8" s="1"/>
      <c r="L8" s="22" t="s">
        <v>106</v>
      </c>
      <c r="M8" s="60">
        <v>1</v>
      </c>
      <c r="N8" s="2" t="str">
        <f>VLOOKUP(L8,Q.Difensori!$B:$C,2,FALSE)</f>
        <v>INTER</v>
      </c>
      <c r="O8" s="2">
        <v>18</v>
      </c>
      <c r="P8" s="23"/>
      <c r="Q8" s="32"/>
      <c r="R8" s="1"/>
      <c r="S8" s="22" t="s">
        <v>127</v>
      </c>
      <c r="T8" s="60">
        <v>1</v>
      </c>
      <c r="U8" s="2" t="str">
        <f>VLOOKUP(S8,Q.Difensori!$B:$C,2,FALSE)</f>
        <v>NAPOLI</v>
      </c>
      <c r="V8" s="2">
        <v>12</v>
      </c>
      <c r="W8" s="23"/>
      <c r="X8" s="32"/>
      <c r="Y8" s="1"/>
      <c r="Z8" s="21" t="s">
        <v>105</v>
      </c>
      <c r="AA8" s="62">
        <v>1</v>
      </c>
      <c r="AB8" s="57" t="str">
        <f>VLOOKUP(Z8,Q.Difensori!$B:$C,2,FALSE)</f>
        <v>NAPOLI</v>
      </c>
      <c r="AC8" s="57">
        <v>16</v>
      </c>
      <c r="AD8" s="23"/>
      <c r="AE8" s="32"/>
      <c r="AF8" s="1"/>
      <c r="AG8" s="22" t="s">
        <v>202</v>
      </c>
      <c r="AH8" s="60">
        <v>1</v>
      </c>
      <c r="AI8" s="2" t="str">
        <f>VLOOKUP(AG8,Q.Difensori!$B:$C,2,FALSE)</f>
        <v>TORINO</v>
      </c>
      <c r="AJ8" s="2">
        <v>5</v>
      </c>
      <c r="AK8" s="23"/>
      <c r="AL8" s="32"/>
      <c r="AM8" s="1"/>
      <c r="AN8" s="22" t="s">
        <v>160</v>
      </c>
      <c r="AO8" s="60">
        <v>1</v>
      </c>
      <c r="AP8" s="2" t="str">
        <f>VLOOKUP(AN8,Q.Difensori!$B:$C,2,FALSE)</f>
        <v>MILAN</v>
      </c>
      <c r="AQ8" s="2">
        <v>22</v>
      </c>
      <c r="AR8" s="23"/>
      <c r="AS8" s="32"/>
      <c r="AT8" s="1"/>
      <c r="AU8" s="22" t="s">
        <v>59</v>
      </c>
      <c r="AV8" s="60">
        <v>1</v>
      </c>
      <c r="AW8" s="2" t="str">
        <f>VLOOKUP(AU8,Q.Difensori!$B:$C,2,FALSE)</f>
        <v>NAPOLI</v>
      </c>
      <c r="AX8" s="2">
        <v>14</v>
      </c>
      <c r="AY8" s="23"/>
      <c r="AZ8" s="32"/>
      <c r="BA8" s="1"/>
      <c r="BB8" s="22" t="s">
        <v>421</v>
      </c>
      <c r="BC8" s="60">
        <v>1</v>
      </c>
      <c r="BD8" s="2" t="str">
        <f>VLOOKUP(BB8,Q.Difensori!$B:$C,2,FALSE)</f>
        <v>CAGLIARI</v>
      </c>
      <c r="BE8" s="2">
        <v>5</v>
      </c>
      <c r="BF8" s="23"/>
      <c r="BG8" s="32"/>
      <c r="BH8" s="1"/>
      <c r="BI8" s="22" t="s">
        <v>258</v>
      </c>
      <c r="BJ8" s="60">
        <v>1</v>
      </c>
      <c r="BK8" s="2" t="str">
        <f>VLOOKUP(BI8,Q.Difensori!$B:$C,2,FALSE)</f>
        <v>JUVENTUS</v>
      </c>
      <c r="BL8" s="2">
        <v>10</v>
      </c>
      <c r="BM8" s="23"/>
      <c r="BN8" s="32"/>
      <c r="BO8" s="1"/>
      <c r="BP8" s="21" t="s">
        <v>291</v>
      </c>
      <c r="BQ8" s="62">
        <v>1</v>
      </c>
      <c r="BR8" s="57" t="str">
        <f>VLOOKUP(BP8,Q.Difensori!$B:$C,2,FALSE)</f>
        <v>LECCE</v>
      </c>
      <c r="BS8" s="57">
        <v>6</v>
      </c>
      <c r="BT8" s="63"/>
      <c r="BU8" s="64"/>
    </row>
    <row r="9" spans="2:73" x14ac:dyDescent="0.15">
      <c r="B9" s="72">
        <v>5</v>
      </c>
      <c r="C9" s="45"/>
      <c r="D9" s="21" t="s">
        <v>470</v>
      </c>
      <c r="E9" s="62">
        <v>1</v>
      </c>
      <c r="F9" s="57" t="str">
        <f>VLOOKUP(D9,Q.Difensori!$B:$C,2,FALSE)</f>
        <v>INTER</v>
      </c>
      <c r="G9" s="57">
        <v>14</v>
      </c>
      <c r="H9" s="57"/>
      <c r="I9" s="63"/>
      <c r="J9" s="64"/>
      <c r="K9" s="1"/>
      <c r="L9" s="21" t="s">
        <v>543</v>
      </c>
      <c r="M9" s="62">
        <v>1</v>
      </c>
      <c r="N9" s="57" t="str">
        <f>VLOOKUP(L9,Q.Difensori!$B:$C,2,FALSE)</f>
        <v>LAZIO</v>
      </c>
      <c r="O9" s="57">
        <v>18</v>
      </c>
      <c r="P9" s="63"/>
      <c r="Q9" s="64"/>
      <c r="R9" s="1"/>
      <c r="S9" s="21" t="s">
        <v>211</v>
      </c>
      <c r="T9" s="62">
        <v>1</v>
      </c>
      <c r="U9" s="57" t="str">
        <f>VLOOKUP(S9,Q.Difensori!$B:$C,2,FALSE)</f>
        <v>GENOA</v>
      </c>
      <c r="V9" s="57">
        <v>7</v>
      </c>
      <c r="W9" s="63"/>
      <c r="X9" s="64"/>
      <c r="Y9" s="1"/>
      <c r="Z9" s="21" t="s">
        <v>52</v>
      </c>
      <c r="AA9" s="62">
        <v>1</v>
      </c>
      <c r="AB9" s="57" t="str">
        <f>VLOOKUP(Z9,Q.Difensori!$B:$C,2,FALSE)</f>
        <v>TORINO</v>
      </c>
      <c r="AC9" s="57">
        <v>10</v>
      </c>
      <c r="AD9" s="63"/>
      <c r="AE9" s="64"/>
      <c r="AF9" s="1"/>
      <c r="AG9" s="21" t="s">
        <v>228</v>
      </c>
      <c r="AH9" s="62">
        <v>1</v>
      </c>
      <c r="AI9" s="57" t="str">
        <f>VLOOKUP(AG9,Q.Difensori!$B:$C,2,FALSE)</f>
        <v>ATALANTA</v>
      </c>
      <c r="AJ9" s="57">
        <v>10</v>
      </c>
      <c r="AK9" s="63"/>
      <c r="AL9" s="64"/>
      <c r="AM9" s="1"/>
      <c r="AN9" s="21" t="s">
        <v>124</v>
      </c>
      <c r="AO9" s="62">
        <v>1</v>
      </c>
      <c r="AP9" s="57" t="str">
        <f>VLOOKUP(AN9,Q.Difensori!$B:$C,2,FALSE)</f>
        <v>NAPOLI</v>
      </c>
      <c r="AQ9" s="57">
        <v>10</v>
      </c>
      <c r="AR9" s="63"/>
      <c r="AS9" s="64"/>
      <c r="AT9" s="1"/>
      <c r="AU9" s="21" t="s">
        <v>69</v>
      </c>
      <c r="AV9" s="62">
        <v>1</v>
      </c>
      <c r="AW9" s="57" t="str">
        <f>VLOOKUP(AU9,Q.Difensori!$B:$C,2,FALSE)</f>
        <v>INTER</v>
      </c>
      <c r="AX9" s="57">
        <v>14</v>
      </c>
      <c r="AY9" s="63"/>
      <c r="AZ9" s="64"/>
      <c r="BA9" s="1"/>
      <c r="BB9" s="21" t="s">
        <v>750</v>
      </c>
      <c r="BC9" s="62">
        <v>1</v>
      </c>
      <c r="BD9" s="57" t="str">
        <f>VLOOKUP(BB9,Q.Difensori!$B:$C,2,FALSE)</f>
        <v>FIORENTINA</v>
      </c>
      <c r="BE9" s="57">
        <v>23</v>
      </c>
      <c r="BF9" s="63"/>
      <c r="BG9" s="64"/>
      <c r="BH9" s="1"/>
      <c r="BI9" s="21" t="s">
        <v>219</v>
      </c>
      <c r="BJ9" s="62">
        <v>1</v>
      </c>
      <c r="BK9" s="57" t="str">
        <f>VLOOKUP(BI9,Q.Difensori!$B:$C,2,FALSE)</f>
        <v>JUVENTUS</v>
      </c>
      <c r="BL9" s="57">
        <v>9</v>
      </c>
      <c r="BM9" s="63"/>
      <c r="BN9" s="64"/>
      <c r="BO9" s="1"/>
      <c r="BP9" s="21" t="s">
        <v>351</v>
      </c>
      <c r="BQ9" s="62">
        <v>1</v>
      </c>
      <c r="BR9" s="57" t="str">
        <f>VLOOKUP(BP9,Q.Difensori!$B:$C,2,FALSE)</f>
        <v>ATALANTA</v>
      </c>
      <c r="BS9" s="57">
        <v>9</v>
      </c>
      <c r="BT9" s="63"/>
      <c r="BU9" s="64"/>
    </row>
    <row r="10" spans="2:73" x14ac:dyDescent="0.15">
      <c r="B10" s="72">
        <v>6</v>
      </c>
      <c r="C10" s="45"/>
      <c r="D10" s="21" t="s">
        <v>139</v>
      </c>
      <c r="E10" s="62">
        <v>1</v>
      </c>
      <c r="F10" s="57" t="str">
        <f>VLOOKUP(D10,Q.Difensori!$B:$C,2,FALSE)</f>
        <v>INTER</v>
      </c>
      <c r="G10" s="57">
        <v>11</v>
      </c>
      <c r="H10" s="57"/>
      <c r="I10" s="63"/>
      <c r="J10" s="64"/>
      <c r="K10" s="1"/>
      <c r="L10" s="21" t="s">
        <v>365</v>
      </c>
      <c r="M10" s="62">
        <v>1</v>
      </c>
      <c r="N10" s="57" t="str">
        <f>VLOOKUP(L10,Q.Difensori!$B:$C,2,FALSE)</f>
        <v>INTER</v>
      </c>
      <c r="O10" s="57">
        <v>2</v>
      </c>
      <c r="P10" s="63"/>
      <c r="Q10" s="64"/>
      <c r="R10" s="1"/>
      <c r="S10" s="21" t="s">
        <v>672</v>
      </c>
      <c r="T10" s="62">
        <v>1</v>
      </c>
      <c r="U10" s="57" t="str">
        <f>VLOOKUP(S10,Q.Difensori!$B:$C,2,FALSE)</f>
        <v>MILAN</v>
      </c>
      <c r="V10" s="57">
        <v>24</v>
      </c>
      <c r="W10" s="63"/>
      <c r="X10" s="64"/>
      <c r="Y10" s="1"/>
      <c r="Z10" s="21" t="s">
        <v>682</v>
      </c>
      <c r="AA10" s="62">
        <v>1</v>
      </c>
      <c r="AB10" s="57" t="str">
        <f>VLOOKUP(Z10,Q.Difensori!$B:$C,2,FALSE)</f>
        <v>JUVENTUS</v>
      </c>
      <c r="AC10" s="57">
        <v>2</v>
      </c>
      <c r="AD10" s="63"/>
      <c r="AE10" s="64"/>
      <c r="AF10" s="1"/>
      <c r="AG10" s="21" t="s">
        <v>360</v>
      </c>
      <c r="AH10" s="62">
        <v>1</v>
      </c>
      <c r="AI10" s="57" t="str">
        <f>VLOOKUP(AG10,Q.Difensori!$B:$C,2,FALSE)</f>
        <v>PARMA</v>
      </c>
      <c r="AJ10" s="57">
        <v>2</v>
      </c>
      <c r="AK10" s="63"/>
      <c r="AL10" s="64"/>
      <c r="AM10" s="1"/>
      <c r="AN10" s="21" t="s">
        <v>33</v>
      </c>
      <c r="AO10" s="62">
        <v>1</v>
      </c>
      <c r="AP10" s="57" t="str">
        <f>VLOOKUP(AN10,Q.Difensori!$B:$C,2,FALSE)</f>
        <v>LAZIO</v>
      </c>
      <c r="AQ10" s="57">
        <v>5</v>
      </c>
      <c r="AR10" s="63"/>
      <c r="AS10" s="64"/>
      <c r="AT10" s="1"/>
      <c r="AU10" s="21" t="s">
        <v>189</v>
      </c>
      <c r="AV10" s="62">
        <v>1</v>
      </c>
      <c r="AW10" s="57" t="str">
        <f>VLOOKUP(AU10,Q.Difensori!$B:$C,2,FALSE)</f>
        <v>ATALANTA</v>
      </c>
      <c r="AX10" s="57">
        <v>8</v>
      </c>
      <c r="AY10" s="63"/>
      <c r="AZ10" s="64"/>
      <c r="BA10" s="1"/>
      <c r="BB10" s="21" t="s">
        <v>188</v>
      </c>
      <c r="BC10" s="62">
        <v>1</v>
      </c>
      <c r="BD10" s="57" t="str">
        <f>VLOOKUP(BB10,Q.Difensori!$B:$C,2,FALSE)</f>
        <v>MILAN</v>
      </c>
      <c r="BE10" s="57">
        <v>6</v>
      </c>
      <c r="BF10" s="63"/>
      <c r="BG10" s="64"/>
      <c r="BH10" s="1"/>
      <c r="BI10" s="21" t="s">
        <v>210</v>
      </c>
      <c r="BJ10" s="62">
        <v>1</v>
      </c>
      <c r="BK10" s="57" t="str">
        <f>VLOOKUP(BI10,Q.Difensori!$B:$C,2,FALSE)</f>
        <v>INTER</v>
      </c>
      <c r="BL10" s="57">
        <v>18</v>
      </c>
      <c r="BM10" s="63"/>
      <c r="BN10" s="64"/>
      <c r="BO10" s="1"/>
      <c r="BP10" s="21" t="s">
        <v>78</v>
      </c>
      <c r="BQ10" s="62">
        <v>1</v>
      </c>
      <c r="BR10" s="57" t="str">
        <f>VLOOKUP(BP10,Q.Difensori!$B:$C,2,FALSE)</f>
        <v>ROMA</v>
      </c>
      <c r="BS10" s="57">
        <v>11</v>
      </c>
      <c r="BT10" s="63"/>
      <c r="BU10" s="64"/>
    </row>
    <row r="11" spans="2:73" x14ac:dyDescent="0.15">
      <c r="B11" s="72">
        <v>7</v>
      </c>
      <c r="C11" s="45"/>
      <c r="D11" s="21" t="s">
        <v>767</v>
      </c>
      <c r="E11" s="62">
        <v>1</v>
      </c>
      <c r="F11" s="57" t="str">
        <f>VLOOKUP(D11,Q.Difensori!$B:$C,2,FALSE)</f>
        <v>ROMA</v>
      </c>
      <c r="G11" s="57">
        <v>6</v>
      </c>
      <c r="H11" s="57"/>
      <c r="I11" s="63"/>
      <c r="J11" s="64"/>
      <c r="K11" s="1"/>
      <c r="L11" s="21" t="s">
        <v>201</v>
      </c>
      <c r="M11" s="62">
        <v>0</v>
      </c>
      <c r="N11" s="57" t="str">
        <f>VLOOKUP(L11,Q.Difensori!$B:$C,2,FALSE)</f>
        <v>EMPOLI</v>
      </c>
      <c r="O11" s="57">
        <v>1</v>
      </c>
      <c r="P11" s="63"/>
      <c r="Q11" s="64"/>
      <c r="R11" s="1"/>
      <c r="S11" s="21" t="s">
        <v>725</v>
      </c>
      <c r="T11" s="62">
        <v>1</v>
      </c>
      <c r="U11" s="57" t="str">
        <f>VLOOKUP(S11,Q.Difensori!$B:$C,2,FALSE)</f>
        <v>TORINO</v>
      </c>
      <c r="V11" s="57">
        <v>10</v>
      </c>
      <c r="W11" s="63"/>
      <c r="X11" s="64"/>
      <c r="Y11" s="1"/>
      <c r="Z11" s="21" t="s">
        <v>358</v>
      </c>
      <c r="AA11" s="62">
        <v>0</v>
      </c>
      <c r="AB11" s="57" t="str">
        <f>VLOOKUP(Z11,Q.Difensori!$B:$C,2,FALSE)</f>
        <v>COMO</v>
      </c>
      <c r="AC11" s="57">
        <v>1</v>
      </c>
      <c r="AD11" s="63"/>
      <c r="AE11" s="64"/>
      <c r="AF11" s="1"/>
      <c r="AG11" s="58" t="s">
        <v>264</v>
      </c>
      <c r="AH11" s="67">
        <v>1</v>
      </c>
      <c r="AI11" s="59" t="str">
        <f>VLOOKUP(AG11,Q.Difensori!$B:$C,2,FALSE)</f>
        <v>GENOA</v>
      </c>
      <c r="AJ11" s="59">
        <v>1</v>
      </c>
      <c r="AK11" s="63"/>
      <c r="AL11" s="64"/>
      <c r="AM11" s="1"/>
      <c r="AN11" s="21" t="s">
        <v>289</v>
      </c>
      <c r="AO11" s="62">
        <v>1</v>
      </c>
      <c r="AP11" s="57" t="str">
        <f>VLOOKUP(AN11,Q.Difensori!$B:$C,2,FALSE)</f>
        <v>UDINESE</v>
      </c>
      <c r="AQ11" s="57">
        <v>6</v>
      </c>
      <c r="AR11" s="63"/>
      <c r="AS11" s="64"/>
      <c r="AT11" s="1"/>
      <c r="AU11" s="21" t="s">
        <v>256</v>
      </c>
      <c r="AV11" s="62">
        <v>1</v>
      </c>
      <c r="AW11" s="57" t="str">
        <f>VLOOKUP(AU11,Q.Difensori!$B:$C,2,FALSE)</f>
        <v>INTER</v>
      </c>
      <c r="AX11" s="57">
        <v>7</v>
      </c>
      <c r="AY11" s="63"/>
      <c r="AZ11" s="64"/>
      <c r="BA11" s="1"/>
      <c r="BB11" s="21" t="s">
        <v>84</v>
      </c>
      <c r="BC11" s="62">
        <v>1</v>
      </c>
      <c r="BD11" s="57" t="str">
        <f>VLOOKUP(BB11,Q.Difensori!$B:$C,2,FALSE)</f>
        <v>LAZIO</v>
      </c>
      <c r="BE11" s="57">
        <v>5</v>
      </c>
      <c r="BF11" s="63"/>
      <c r="BG11" s="64"/>
      <c r="BH11" s="1"/>
      <c r="BI11" s="21" t="s">
        <v>320</v>
      </c>
      <c r="BJ11" s="62">
        <v>1</v>
      </c>
      <c r="BK11" s="57" t="str">
        <f>VLOOKUP(BI11,Q.Difensori!$B:$C,2,FALSE)</f>
        <v>ATALANTA</v>
      </c>
      <c r="BL11" s="57">
        <v>5</v>
      </c>
      <c r="BM11" s="63"/>
      <c r="BN11" s="64"/>
      <c r="BO11" s="1"/>
      <c r="BP11" s="21" t="s">
        <v>261</v>
      </c>
      <c r="BQ11" s="62">
        <v>0</v>
      </c>
      <c r="BR11" s="57" t="str">
        <f>VLOOKUP(BP11,Q.Difensori!$B:$C,2,FALSE)</f>
        <v>LECCE</v>
      </c>
      <c r="BS11" s="57">
        <v>1</v>
      </c>
      <c r="BT11" s="63"/>
      <c r="BU11" s="64"/>
    </row>
    <row r="12" spans="2:73" x14ac:dyDescent="0.15">
      <c r="B12" s="72">
        <v>8</v>
      </c>
      <c r="C12" s="45"/>
      <c r="D12" s="21" t="s">
        <v>182</v>
      </c>
      <c r="E12" s="62">
        <v>1</v>
      </c>
      <c r="F12" s="57" t="str">
        <f>VLOOKUP(D12,Q.Difensori!$B:$C,2,FALSE)</f>
        <v>ATALANTA</v>
      </c>
      <c r="G12" s="57">
        <v>4</v>
      </c>
      <c r="H12" s="57"/>
      <c r="I12" s="63"/>
      <c r="J12" s="64"/>
      <c r="K12" s="1"/>
      <c r="L12" s="21" t="s">
        <v>319</v>
      </c>
      <c r="M12" s="62">
        <v>0</v>
      </c>
      <c r="N12" s="57" t="str">
        <f>VLOOKUP(L12,Q.Difensori!$B:$C,2,FALSE)</f>
        <v>FIORENTINA</v>
      </c>
      <c r="O12" s="57">
        <v>2</v>
      </c>
      <c r="P12" s="63"/>
      <c r="Q12" s="64"/>
      <c r="R12" s="1"/>
      <c r="S12" s="21" t="s">
        <v>317</v>
      </c>
      <c r="T12" s="62">
        <v>1</v>
      </c>
      <c r="U12" s="57" t="str">
        <f>VLOOKUP(S12,Q.Difensori!$B:$C,2,FALSE)</f>
        <v>UDINESE</v>
      </c>
      <c r="V12" s="57">
        <v>4</v>
      </c>
      <c r="W12" s="63"/>
      <c r="X12" s="64"/>
      <c r="Y12" s="1"/>
      <c r="Z12" s="21" t="s">
        <v>349</v>
      </c>
      <c r="AA12" s="62">
        <v>1</v>
      </c>
      <c r="AB12" s="57" t="str">
        <f>VLOOKUP(Z12,Q.Difensori!$B:$C,2,FALSE)</f>
        <v>ROMA</v>
      </c>
      <c r="AC12" s="57">
        <v>3</v>
      </c>
      <c r="AD12" s="63"/>
      <c r="AE12" s="64"/>
      <c r="AF12" s="1"/>
      <c r="AG12" s="21" t="s">
        <v>234</v>
      </c>
      <c r="AH12" s="62">
        <v>1</v>
      </c>
      <c r="AI12" s="57" t="str">
        <f>VLOOKUP(AG12,Q.Difensori!$B:$C,2,FALSE)</f>
        <v>ATALANTA</v>
      </c>
      <c r="AJ12" s="57">
        <v>1</v>
      </c>
      <c r="AK12" s="63"/>
      <c r="AL12" s="64"/>
      <c r="AM12" s="1"/>
      <c r="AN12" s="21" t="s">
        <v>535</v>
      </c>
      <c r="AO12" s="62">
        <v>1</v>
      </c>
      <c r="AP12" s="57" t="str">
        <f>VLOOKUP(AN12,Q.Difensori!$B:$C,2,FALSE)</f>
        <v>TORINO</v>
      </c>
      <c r="AQ12" s="57">
        <v>12</v>
      </c>
      <c r="AR12" s="63"/>
      <c r="AS12" s="64"/>
      <c r="AT12" s="1"/>
      <c r="AU12" s="21" t="s">
        <v>752</v>
      </c>
      <c r="AV12" s="62">
        <v>1</v>
      </c>
      <c r="AW12" s="57" t="str">
        <f>VLOOKUP(AU12,Q.Difensori!$B:$C,2,FALSE)</f>
        <v>TORINO</v>
      </c>
      <c r="AX12" s="57">
        <v>3</v>
      </c>
      <c r="AY12" s="63"/>
      <c r="AZ12" s="64"/>
      <c r="BA12" s="1"/>
      <c r="BB12" s="21" t="s">
        <v>353</v>
      </c>
      <c r="BC12" s="62">
        <v>1</v>
      </c>
      <c r="BD12" s="57" t="str">
        <f>VLOOKUP(BB12,Q.Difensori!$B:$C,2,FALSE)</f>
        <v>GENOA</v>
      </c>
      <c r="BE12" s="57">
        <v>2</v>
      </c>
      <c r="BF12" s="63"/>
      <c r="BG12" s="64"/>
      <c r="BH12" s="1"/>
      <c r="BI12" s="21" t="s">
        <v>485</v>
      </c>
      <c r="BJ12" s="62">
        <v>1</v>
      </c>
      <c r="BK12" s="57" t="str">
        <f>VLOOKUP(BI12,Q.Difensori!$B:$C,2,FALSE)</f>
        <v>ROMA</v>
      </c>
      <c r="BL12" s="57">
        <v>5</v>
      </c>
      <c r="BM12" s="63"/>
      <c r="BN12" s="64"/>
      <c r="BO12" s="1"/>
      <c r="BP12" s="58" t="s">
        <v>352</v>
      </c>
      <c r="BQ12" s="67">
        <v>1</v>
      </c>
      <c r="BR12" s="59" t="str">
        <f>VLOOKUP(BP12,Q.Difensori!$B:$C,2,FALSE)</f>
        <v>BOLOGNA</v>
      </c>
      <c r="BS12" s="59">
        <v>1</v>
      </c>
      <c r="BT12" s="68"/>
      <c r="BU12" s="69"/>
    </row>
    <row r="13" spans="2:73" x14ac:dyDescent="0.15">
      <c r="B13" s="72">
        <v>9</v>
      </c>
      <c r="C13" s="45"/>
      <c r="D13" s="21" t="s">
        <v>817</v>
      </c>
      <c r="E13" s="62">
        <v>0</v>
      </c>
      <c r="F13" s="57" t="str">
        <f>VLOOKUP(D13,Q.Difensori!$B:$C,2,FALSE)</f>
        <v>UDINESE</v>
      </c>
      <c r="G13" s="57">
        <v>18</v>
      </c>
      <c r="H13" s="57"/>
      <c r="I13" s="63"/>
      <c r="J13" s="64"/>
      <c r="K13" s="1"/>
      <c r="L13" s="58" t="s">
        <v>198</v>
      </c>
      <c r="M13" s="67">
        <v>0</v>
      </c>
      <c r="N13" s="59" t="str">
        <f>VLOOKUP(L13,Q.Difensori!$B:$C,2,FALSE)</f>
        <v>CAGLIARI</v>
      </c>
      <c r="O13" s="59">
        <v>5</v>
      </c>
      <c r="P13" s="63"/>
      <c r="Q13" s="64"/>
      <c r="R13" s="1"/>
      <c r="S13" s="21" t="s">
        <v>356</v>
      </c>
      <c r="T13" s="62">
        <v>1</v>
      </c>
      <c r="U13" s="57" t="str">
        <f>VLOOKUP(S13,Q.Difensori!$B:$C,2,FALSE)</f>
        <v>BOLOGNA</v>
      </c>
      <c r="V13" s="57">
        <v>4</v>
      </c>
      <c r="W13" s="63"/>
      <c r="X13" s="64"/>
      <c r="Y13" s="1"/>
      <c r="Z13" s="21" t="s">
        <v>858</v>
      </c>
      <c r="AA13" s="62">
        <v>0</v>
      </c>
      <c r="AB13" s="57" t="str">
        <f>VLOOKUP(Z13,Q.Difensori!$B:$C,2,FALSE)</f>
        <v>MILAN</v>
      </c>
      <c r="AC13" s="57">
        <v>6</v>
      </c>
      <c r="AD13" s="63"/>
      <c r="AE13" s="64"/>
      <c r="AF13" s="1"/>
      <c r="AG13" s="21" t="s">
        <v>539</v>
      </c>
      <c r="AH13" s="62">
        <v>1</v>
      </c>
      <c r="AI13" s="57" t="str">
        <f>VLOOKUP(AG13,Q.Difensori!$B:$C,2,FALSE)</f>
        <v>PARMA</v>
      </c>
      <c r="AJ13" s="57">
        <v>2</v>
      </c>
      <c r="AK13" s="63"/>
      <c r="AL13" s="64"/>
      <c r="AM13" s="1"/>
      <c r="AN13" s="21" t="s">
        <v>318</v>
      </c>
      <c r="AO13" s="62">
        <v>1</v>
      </c>
      <c r="AP13" s="57" t="str">
        <f>VLOOKUP(AN13,Q.Difensori!$B:$C,2,FALSE)</f>
        <v>ATALANTA</v>
      </c>
      <c r="AQ13" s="57">
        <v>4</v>
      </c>
      <c r="AR13" s="63"/>
      <c r="AS13" s="64"/>
      <c r="AT13" s="1"/>
      <c r="AU13" s="21" t="s">
        <v>140</v>
      </c>
      <c r="AV13" s="62">
        <v>1</v>
      </c>
      <c r="AW13" s="57" t="str">
        <f>VLOOKUP(AU13,Q.Difensori!$B:$C,2,FALSE)</f>
        <v>MONZA</v>
      </c>
      <c r="AX13" s="57">
        <v>1</v>
      </c>
      <c r="AY13" s="63"/>
      <c r="AZ13" s="64"/>
      <c r="BA13" s="1"/>
      <c r="BB13" s="21" t="s">
        <v>292</v>
      </c>
      <c r="BC13" s="62">
        <v>1</v>
      </c>
      <c r="BD13" s="57" t="str">
        <f>VLOOKUP(BB13,Q.Difensori!$B:$C,2,FALSE)</f>
        <v>LAZIO</v>
      </c>
      <c r="BE13" s="57">
        <v>1</v>
      </c>
      <c r="BF13" s="63"/>
      <c r="BG13" s="64"/>
      <c r="BH13" s="1"/>
      <c r="BI13" s="21" t="s">
        <v>77</v>
      </c>
      <c r="BJ13" s="62">
        <v>1</v>
      </c>
      <c r="BK13" s="57" t="str">
        <f>VLOOKUP(BI13,Q.Difensori!$B:$C,2,FALSE)</f>
        <v>ATALANTA</v>
      </c>
      <c r="BL13" s="57">
        <v>1</v>
      </c>
      <c r="BM13" s="63"/>
      <c r="BN13" s="64"/>
      <c r="BO13" s="1"/>
      <c r="BP13" s="58" t="s">
        <v>368</v>
      </c>
      <c r="BQ13" s="62">
        <v>0</v>
      </c>
      <c r="BR13" s="59" t="str">
        <f>VLOOKUP(BP13,Q.Difensori!$B:$C,2,FALSE)</f>
        <v>CAGLIARI</v>
      </c>
      <c r="BS13" s="57">
        <v>1</v>
      </c>
      <c r="BT13" s="68"/>
      <c r="BU13" s="69"/>
    </row>
    <row r="14" spans="2:73" x14ac:dyDescent="0.15">
      <c r="B14" s="72">
        <v>10</v>
      </c>
      <c r="C14" s="45"/>
      <c r="D14" s="21" t="s">
        <v>887</v>
      </c>
      <c r="E14" s="62">
        <v>0</v>
      </c>
      <c r="F14" s="57" t="str">
        <f>VLOOKUP(D14,Q.Difensori!$B:$C,2,FALSE)</f>
        <v>COMO</v>
      </c>
      <c r="G14" s="57">
        <v>1</v>
      </c>
      <c r="H14" s="57"/>
      <c r="I14" s="63"/>
      <c r="J14" s="64"/>
      <c r="K14" s="1"/>
      <c r="L14" s="58" t="s">
        <v>423</v>
      </c>
      <c r="M14" s="67">
        <v>0</v>
      </c>
      <c r="N14" s="59" t="str">
        <f>VLOOKUP(L14,Q.Difensori!$B:$C,2,FALSE)</f>
        <v>EMPOLI</v>
      </c>
      <c r="O14" s="59">
        <v>1</v>
      </c>
      <c r="P14" s="68"/>
      <c r="Q14" s="69"/>
      <c r="R14" s="1"/>
      <c r="S14" s="21" t="s">
        <v>717</v>
      </c>
      <c r="T14" s="62">
        <v>1</v>
      </c>
      <c r="U14" s="57" t="str">
        <f>VLOOKUP(S14,Q.Difensori!$B:$C,2,FALSE)</f>
        <v>ATALANTA</v>
      </c>
      <c r="V14" s="57">
        <v>1</v>
      </c>
      <c r="W14" s="63"/>
      <c r="X14" s="64"/>
      <c r="Y14" s="1"/>
      <c r="Z14" s="58" t="s">
        <v>715</v>
      </c>
      <c r="AA14" s="67">
        <v>0</v>
      </c>
      <c r="AB14" s="59" t="str">
        <f>VLOOKUP(Z14,Q.Difensori!$B:$C,2,FALSE)</f>
        <v>LECCE</v>
      </c>
      <c r="AC14" s="59">
        <v>1</v>
      </c>
      <c r="AD14" s="63"/>
      <c r="AE14" s="64"/>
      <c r="AF14" s="1"/>
      <c r="AG14" s="21" t="s">
        <v>254</v>
      </c>
      <c r="AH14" s="62">
        <v>0</v>
      </c>
      <c r="AI14" s="57" t="str">
        <f>VLOOKUP(AG14,Q.Difensori!$B:$C,2,FALSE)</f>
        <v>JUVENTUS</v>
      </c>
      <c r="AJ14" s="57">
        <v>1</v>
      </c>
      <c r="AK14" s="63"/>
      <c r="AL14" s="64"/>
      <c r="AM14" s="1"/>
      <c r="AN14" s="21" t="s">
        <v>107</v>
      </c>
      <c r="AO14" s="62">
        <v>1</v>
      </c>
      <c r="AP14" s="57" t="str">
        <f>VLOOKUP(AN14,Q.Difensori!$B:$C,2,FALSE)</f>
        <v>CAGLIARI</v>
      </c>
      <c r="AQ14" s="57">
        <v>3</v>
      </c>
      <c r="AR14" s="63"/>
      <c r="AS14" s="64"/>
      <c r="AT14" s="1"/>
      <c r="AU14" s="58" t="s">
        <v>814</v>
      </c>
      <c r="AV14" s="67">
        <v>1</v>
      </c>
      <c r="AW14" s="59" t="str">
        <f>VLOOKUP(AU14,Q.Difensori!$B:$C,2,FALSE)</f>
        <v>NAPOLI</v>
      </c>
      <c r="AX14" s="59">
        <v>1</v>
      </c>
      <c r="AY14" s="68"/>
      <c r="AZ14" s="69"/>
      <c r="BA14" s="1"/>
      <c r="BB14" s="58" t="s">
        <v>716</v>
      </c>
      <c r="BC14" s="67">
        <v>1</v>
      </c>
      <c r="BD14" s="59" t="str">
        <f>VLOOKUP(BB14,Q.Difensori!$B:$C,2,FALSE)</f>
        <v>COMO</v>
      </c>
      <c r="BE14" s="59">
        <v>1</v>
      </c>
      <c r="BF14" s="63"/>
      <c r="BG14" s="64"/>
      <c r="BH14" s="1"/>
      <c r="BI14" s="21" t="s">
        <v>348</v>
      </c>
      <c r="BJ14" s="62">
        <v>1</v>
      </c>
      <c r="BK14" s="57" t="str">
        <f>VLOOKUP(BI14,Q.Difensori!$B:$C,2,FALSE)</f>
        <v>FIORENTINA</v>
      </c>
      <c r="BL14" s="57">
        <v>7</v>
      </c>
      <c r="BM14" s="63"/>
      <c r="BN14" s="64"/>
      <c r="BO14" s="1"/>
      <c r="BP14" s="58" t="s">
        <v>329</v>
      </c>
      <c r="BQ14" s="67">
        <v>0</v>
      </c>
      <c r="BR14" s="59" t="str">
        <f>VLOOKUP(BP14,Q.Difensori!$B:$C,2,FALSE)</f>
        <v>FIORENTINA</v>
      </c>
      <c r="BS14" s="59">
        <v>3</v>
      </c>
      <c r="BT14" s="68"/>
      <c r="BU14" s="69"/>
    </row>
    <row r="15" spans="2:73" ht="14" thickBot="1" x14ac:dyDescent="0.2">
      <c r="B15" s="72">
        <v>11</v>
      </c>
      <c r="C15" s="45"/>
      <c r="D15" s="58" t="s">
        <v>884</v>
      </c>
      <c r="E15" s="67">
        <v>0</v>
      </c>
      <c r="F15" s="57" t="str">
        <f>VLOOKUP(D15,Q.Difensori!$B:$C,2,FALSE)</f>
        <v>COMO</v>
      </c>
      <c r="G15" s="57">
        <v>1</v>
      </c>
      <c r="H15" s="59"/>
      <c r="I15" s="68"/>
      <c r="J15" s="69"/>
      <c r="K15" s="1"/>
      <c r="L15" s="58" t="s">
        <v>714</v>
      </c>
      <c r="M15" s="67">
        <v>0</v>
      </c>
      <c r="N15" s="59" t="str">
        <f>VLOOKUP(L15,Q.Difensori!$B:$C,2,FALSE)</f>
        <v>LECCE</v>
      </c>
      <c r="O15" s="59">
        <v>1</v>
      </c>
      <c r="P15" s="68"/>
      <c r="Q15" s="69"/>
      <c r="R15" s="1"/>
      <c r="S15" s="58" t="s">
        <v>493</v>
      </c>
      <c r="T15" s="67">
        <v>0</v>
      </c>
      <c r="U15" s="59" t="str">
        <f>VLOOKUP(S15,Q.Difensori!$B:$C,2,FALSE)</f>
        <v>MILAN</v>
      </c>
      <c r="V15" s="59">
        <v>4</v>
      </c>
      <c r="W15" s="68"/>
      <c r="X15" s="69"/>
      <c r="Y15" s="1"/>
      <c r="Z15" s="58" t="s">
        <v>126</v>
      </c>
      <c r="AA15" s="67">
        <v>0</v>
      </c>
      <c r="AB15" s="59" t="str">
        <f>VLOOKUP(Z15,Q.Difensori!$B:$C,2,FALSE)</f>
        <v>CAGLIARI</v>
      </c>
      <c r="AC15" s="59">
        <v>1</v>
      </c>
      <c r="AD15" s="68"/>
      <c r="AE15" s="69"/>
      <c r="AF15" s="1"/>
      <c r="AG15" s="58" t="s">
        <v>712</v>
      </c>
      <c r="AH15" s="67">
        <v>0</v>
      </c>
      <c r="AI15" s="59" t="str">
        <f>VLOOKUP(AG15,Q.Difensori!$B:$C,2,FALSE)</f>
        <v>ATALANTA</v>
      </c>
      <c r="AJ15" s="59">
        <v>1</v>
      </c>
      <c r="AK15" s="68"/>
      <c r="AL15" s="69"/>
      <c r="AM15" s="1"/>
      <c r="AN15" s="58" t="s">
        <v>496</v>
      </c>
      <c r="AO15" s="67">
        <v>0</v>
      </c>
      <c r="AP15" s="59" t="str">
        <f>VLOOKUP(AN15,Q.Difensori!$B:$C,2,FALSE)</f>
        <v>PARMA</v>
      </c>
      <c r="AQ15" s="59">
        <v>1</v>
      </c>
      <c r="AR15" s="68"/>
      <c r="AS15" s="69"/>
      <c r="AT15" s="1"/>
      <c r="AU15" s="58" t="s">
        <v>161</v>
      </c>
      <c r="AV15" s="67">
        <v>0</v>
      </c>
      <c r="AW15" s="59" t="str">
        <f>VLOOKUP(AU15,Q.Difensori!$B:$C,2,FALSE)</f>
        <v>JUVENTUS</v>
      </c>
      <c r="AX15" s="59">
        <v>3</v>
      </c>
      <c r="AY15" s="68"/>
      <c r="AZ15" s="69"/>
      <c r="BA15" s="1"/>
      <c r="BB15" s="58" t="s">
        <v>30</v>
      </c>
      <c r="BC15" s="67">
        <v>0</v>
      </c>
      <c r="BD15" s="59" t="str">
        <f>VLOOKUP(BB15,Q.Difensori!$B:$C,2,FALSE)</f>
        <v>INTER</v>
      </c>
      <c r="BE15" s="59">
        <v>13</v>
      </c>
      <c r="BF15" s="68"/>
      <c r="BG15" s="69"/>
      <c r="BH15" s="1"/>
      <c r="BI15" s="58" t="s">
        <v>487</v>
      </c>
      <c r="BJ15" s="67">
        <v>0</v>
      </c>
      <c r="BK15" s="59" t="str">
        <f>VLOOKUP(BI15,Q.Difensori!$B:$C,2,FALSE)</f>
        <v>FIORENTINA</v>
      </c>
      <c r="BL15" s="59">
        <v>3</v>
      </c>
      <c r="BM15" s="68"/>
      <c r="BN15" s="69"/>
      <c r="BO15" s="1"/>
      <c r="BP15" s="58" t="s">
        <v>233</v>
      </c>
      <c r="BQ15" s="67">
        <v>0</v>
      </c>
      <c r="BR15" s="59" t="str">
        <f>VLOOKUP(BP15,Q.Difensori!$B:$C,2,FALSE)</f>
        <v>EMPOLI</v>
      </c>
      <c r="BS15" s="59">
        <v>1</v>
      </c>
      <c r="BT15" s="68"/>
      <c r="BU15" s="69"/>
    </row>
    <row r="16" spans="2:73" ht="14" thickBot="1" x14ac:dyDescent="0.2">
      <c r="B16" s="72"/>
      <c r="C16" s="45"/>
      <c r="D16" s="37" t="s">
        <v>11</v>
      </c>
      <c r="E16" s="28" t="s">
        <v>780</v>
      </c>
      <c r="F16" s="28" t="s">
        <v>782</v>
      </c>
      <c r="G16" s="28" t="s">
        <v>23</v>
      </c>
      <c r="H16" s="28"/>
      <c r="I16" s="28" t="s">
        <v>48</v>
      </c>
      <c r="J16" s="29" t="s">
        <v>24</v>
      </c>
      <c r="K16" s="44"/>
      <c r="L16" s="37" t="s">
        <v>11</v>
      </c>
      <c r="M16" s="28" t="s">
        <v>780</v>
      </c>
      <c r="N16" s="28" t="s">
        <v>782</v>
      </c>
      <c r="O16" s="28" t="s">
        <v>23</v>
      </c>
      <c r="P16" s="28" t="s">
        <v>48</v>
      </c>
      <c r="Q16" s="29" t="s">
        <v>24</v>
      </c>
      <c r="R16" s="44"/>
      <c r="S16" s="37" t="s">
        <v>11</v>
      </c>
      <c r="T16" s="28" t="s">
        <v>780</v>
      </c>
      <c r="U16" s="28" t="s">
        <v>782</v>
      </c>
      <c r="V16" s="28" t="s">
        <v>23</v>
      </c>
      <c r="W16" s="28" t="s">
        <v>48</v>
      </c>
      <c r="X16" s="29" t="s">
        <v>24</v>
      </c>
      <c r="Y16" s="44"/>
      <c r="Z16" s="37" t="s">
        <v>11</v>
      </c>
      <c r="AA16" s="28" t="s">
        <v>780</v>
      </c>
      <c r="AB16" s="28" t="s">
        <v>782</v>
      </c>
      <c r="AC16" s="28" t="s">
        <v>23</v>
      </c>
      <c r="AD16" s="28" t="s">
        <v>48</v>
      </c>
      <c r="AE16" s="29" t="s">
        <v>24</v>
      </c>
      <c r="AF16" s="44"/>
      <c r="AG16" s="37" t="s">
        <v>11</v>
      </c>
      <c r="AH16" s="28" t="s">
        <v>780</v>
      </c>
      <c r="AI16" s="28" t="s">
        <v>782</v>
      </c>
      <c r="AJ16" s="28" t="s">
        <v>23</v>
      </c>
      <c r="AK16" s="28" t="s">
        <v>48</v>
      </c>
      <c r="AL16" s="29" t="s">
        <v>24</v>
      </c>
      <c r="AM16" s="44"/>
      <c r="AN16" s="37" t="s">
        <v>11</v>
      </c>
      <c r="AO16" s="28" t="s">
        <v>780</v>
      </c>
      <c r="AP16" s="28" t="s">
        <v>782</v>
      </c>
      <c r="AQ16" s="28" t="s">
        <v>23</v>
      </c>
      <c r="AR16" s="28" t="s">
        <v>48</v>
      </c>
      <c r="AS16" s="29" t="s">
        <v>24</v>
      </c>
      <c r="AT16" s="44"/>
      <c r="AU16" s="37" t="s">
        <v>11</v>
      </c>
      <c r="AV16" s="28" t="s">
        <v>780</v>
      </c>
      <c r="AW16" s="28" t="s">
        <v>782</v>
      </c>
      <c r="AX16" s="28" t="s">
        <v>23</v>
      </c>
      <c r="AY16" s="28" t="s">
        <v>48</v>
      </c>
      <c r="AZ16" s="29" t="s">
        <v>24</v>
      </c>
      <c r="BA16" s="44"/>
      <c r="BB16" s="37" t="s">
        <v>11</v>
      </c>
      <c r="BC16" s="28" t="s">
        <v>780</v>
      </c>
      <c r="BD16" s="28" t="s">
        <v>782</v>
      </c>
      <c r="BE16" s="28" t="s">
        <v>23</v>
      </c>
      <c r="BF16" s="28" t="s">
        <v>48</v>
      </c>
      <c r="BG16" s="29" t="s">
        <v>24</v>
      </c>
      <c r="BH16" s="44"/>
      <c r="BI16" s="37" t="s">
        <v>11</v>
      </c>
      <c r="BJ16" s="28" t="s">
        <v>780</v>
      </c>
      <c r="BK16" s="28" t="s">
        <v>782</v>
      </c>
      <c r="BL16" s="28" t="s">
        <v>23</v>
      </c>
      <c r="BM16" s="28" t="s">
        <v>48</v>
      </c>
      <c r="BN16" s="29" t="s">
        <v>24</v>
      </c>
      <c r="BO16" s="44"/>
      <c r="BP16" s="37" t="s">
        <v>11</v>
      </c>
      <c r="BQ16" s="28" t="s">
        <v>780</v>
      </c>
      <c r="BR16" s="28" t="s">
        <v>782</v>
      </c>
      <c r="BS16" s="28" t="s">
        <v>23</v>
      </c>
      <c r="BT16" s="28" t="s">
        <v>48</v>
      </c>
      <c r="BU16" s="29" t="s">
        <v>24</v>
      </c>
    </row>
    <row r="17" spans="2:73" x14ac:dyDescent="0.15">
      <c r="B17" s="72">
        <v>12</v>
      </c>
      <c r="C17" s="45"/>
      <c r="D17" s="22" t="s">
        <v>312</v>
      </c>
      <c r="E17" s="60">
        <v>1</v>
      </c>
      <c r="F17" s="2" t="str">
        <f>VLOOKUP(D17,Q.Centrocampisti!$B:$C,2,FALSE)</f>
        <v>INTER</v>
      </c>
      <c r="G17" s="2">
        <v>24</v>
      </c>
      <c r="H17" s="2"/>
      <c r="I17" s="23"/>
      <c r="J17" s="32"/>
      <c r="K17" s="1"/>
      <c r="L17" s="22" t="s">
        <v>67</v>
      </c>
      <c r="M17" s="60">
        <v>1</v>
      </c>
      <c r="N17" s="2" t="str">
        <f>VLOOKUP(L17,Q.Centrocampisti!$B:$C,2,FALSE)</f>
        <v>INTER</v>
      </c>
      <c r="O17" s="2">
        <v>19</v>
      </c>
      <c r="P17" s="23"/>
      <c r="Q17" s="32"/>
      <c r="R17" s="1"/>
      <c r="S17" s="21" t="s">
        <v>428</v>
      </c>
      <c r="T17" s="62">
        <v>1</v>
      </c>
      <c r="U17" s="57" t="str">
        <f>VLOOKUP(S17,Q.Centrocampisti!$B:$C,2,FALSE)</f>
        <v>MILAN</v>
      </c>
      <c r="V17" s="57">
        <v>24</v>
      </c>
      <c r="W17" s="23"/>
      <c r="X17" s="32"/>
      <c r="Y17" s="1"/>
      <c r="Z17" s="22" t="s">
        <v>111</v>
      </c>
      <c r="AA17" s="60">
        <v>1</v>
      </c>
      <c r="AB17" s="2" t="str">
        <f>VLOOKUP(Z17,Q.Centrocampisti!$B:$C,2,FALSE)</f>
        <v>MONZA</v>
      </c>
      <c r="AC17" s="2">
        <v>15</v>
      </c>
      <c r="AD17" s="23"/>
      <c r="AE17" s="32"/>
      <c r="AF17" s="1"/>
      <c r="AG17" s="22" t="s">
        <v>165</v>
      </c>
      <c r="AH17" s="60">
        <v>1</v>
      </c>
      <c r="AI17" s="2" t="str">
        <f>VLOOKUP(AG17,Q.Centrocampisti!$B:$C,2,FALSE)</f>
        <v>INTER</v>
      </c>
      <c r="AJ17" s="2">
        <v>18</v>
      </c>
      <c r="AK17" s="23"/>
      <c r="AL17" s="32"/>
      <c r="AM17" s="1"/>
      <c r="AN17" s="22" t="s">
        <v>265</v>
      </c>
      <c r="AO17" s="60">
        <v>1</v>
      </c>
      <c r="AP17" s="2" t="str">
        <f>VLOOKUP(AN17,Q.Centrocampisti!$B:$C,2,FALSE)</f>
        <v>COMO</v>
      </c>
      <c r="AQ17" s="2">
        <v>30</v>
      </c>
      <c r="AR17" s="23"/>
      <c r="AS17" s="32"/>
      <c r="AT17" s="1"/>
      <c r="AU17" s="22" t="s">
        <v>41</v>
      </c>
      <c r="AV17" s="60">
        <v>1</v>
      </c>
      <c r="AW17" s="2" t="str">
        <f>VLOOKUP(AU17,Q.Centrocampisti!$B:$C,2,FALSE)</f>
        <v>ROMA</v>
      </c>
      <c r="AX17" s="2">
        <v>24</v>
      </c>
      <c r="AY17" s="23"/>
      <c r="AZ17" s="32"/>
      <c r="BA17" s="1"/>
      <c r="BB17" s="22" t="s">
        <v>82</v>
      </c>
      <c r="BC17" s="60">
        <v>1</v>
      </c>
      <c r="BD17" s="2" t="str">
        <f>VLOOKUP(BB17,Q.Centrocampisti!$B:$C,2,FALSE)</f>
        <v>INTER</v>
      </c>
      <c r="BE17" s="2">
        <v>25</v>
      </c>
      <c r="BF17" s="23"/>
      <c r="BG17" s="32"/>
      <c r="BH17" s="1"/>
      <c r="BI17" s="22" t="s">
        <v>276</v>
      </c>
      <c r="BJ17" s="60">
        <v>1</v>
      </c>
      <c r="BK17" s="2" t="str">
        <f>VLOOKUP(BI17,Q.Centrocampisti!$B:$C,2,FALSE)</f>
        <v>FIORENTINA</v>
      </c>
      <c r="BL17" s="2">
        <v>14</v>
      </c>
      <c r="BM17" s="23"/>
      <c r="BN17" s="32"/>
      <c r="BO17" s="1"/>
      <c r="BP17" s="58" t="s">
        <v>191</v>
      </c>
      <c r="BQ17" s="67">
        <v>1</v>
      </c>
      <c r="BR17" s="59" t="str">
        <f>VLOOKUP(BP17,Q.Centrocampisti!$B:$C,2,FALSE)</f>
        <v>ROMA</v>
      </c>
      <c r="BS17" s="59">
        <v>4</v>
      </c>
      <c r="BT17" s="63"/>
      <c r="BU17" s="64"/>
    </row>
    <row r="18" spans="2:73" x14ac:dyDescent="0.15">
      <c r="B18" s="72">
        <v>13</v>
      </c>
      <c r="C18" s="45"/>
      <c r="D18" s="21" t="s">
        <v>141</v>
      </c>
      <c r="E18" s="62">
        <v>1</v>
      </c>
      <c r="F18" s="57" t="str">
        <f>VLOOKUP(D18,Q.Centrocampisti!$B:$C,2,FALSE)</f>
        <v>INTER</v>
      </c>
      <c r="G18" s="57">
        <v>20</v>
      </c>
      <c r="H18" s="57"/>
      <c r="I18" s="63"/>
      <c r="J18" s="64"/>
      <c r="K18" s="1"/>
      <c r="L18" s="21" t="s">
        <v>580</v>
      </c>
      <c r="M18" s="62">
        <v>1</v>
      </c>
      <c r="N18" s="57" t="str">
        <f>VLOOKUP(L18,Q.Centrocampisti!$B:$C,2,FALSE)</f>
        <v>JUVENTUS</v>
      </c>
      <c r="O18" s="57">
        <v>20</v>
      </c>
      <c r="P18" s="63"/>
      <c r="Q18" s="64"/>
      <c r="R18" s="1"/>
      <c r="S18" s="21" t="s">
        <v>170</v>
      </c>
      <c r="T18" s="62">
        <v>1</v>
      </c>
      <c r="U18" s="57" t="str">
        <f>VLOOKUP(S18,Q.Centrocampisti!$B:$C,2,FALSE)</f>
        <v>GENOA</v>
      </c>
      <c r="V18" s="57">
        <v>10</v>
      </c>
      <c r="W18" s="63"/>
      <c r="X18" s="64"/>
      <c r="Y18" s="1"/>
      <c r="Z18" s="21" t="s">
        <v>212</v>
      </c>
      <c r="AA18" s="62">
        <v>1</v>
      </c>
      <c r="AB18" s="57" t="str">
        <f>VLOOKUP(Z18,Q.Centrocampisti!$B:$C,2,FALSE)</f>
        <v>ATALANTA</v>
      </c>
      <c r="AC18" s="57">
        <v>16</v>
      </c>
      <c r="AD18" s="63"/>
      <c r="AE18" s="64"/>
      <c r="AF18" s="1"/>
      <c r="AG18" s="21" t="s">
        <v>204</v>
      </c>
      <c r="AH18" s="62">
        <v>1</v>
      </c>
      <c r="AI18" s="57" t="str">
        <f>VLOOKUP(AG18,Q.Centrocampisti!$B:$C,2,FALSE)</f>
        <v>TORINO</v>
      </c>
      <c r="AJ18" s="57">
        <v>12</v>
      </c>
      <c r="AK18" s="63"/>
      <c r="AL18" s="64"/>
      <c r="AM18" s="1"/>
      <c r="AN18" s="58" t="s">
        <v>240</v>
      </c>
      <c r="AO18" s="67">
        <v>1</v>
      </c>
      <c r="AP18" s="59" t="str">
        <f>VLOOKUP(AN18,Q.Centrocampisti!$B:$C,2,FALSE)</f>
        <v>ROMA</v>
      </c>
      <c r="AQ18" s="59">
        <v>4</v>
      </c>
      <c r="AR18" s="63"/>
      <c r="AS18" s="64"/>
      <c r="AT18" s="1"/>
      <c r="AU18" s="21" t="s">
        <v>685</v>
      </c>
      <c r="AV18" s="62">
        <v>1</v>
      </c>
      <c r="AW18" s="57" t="str">
        <f>VLOOKUP(AU18,Q.Centrocampisti!$B:$C,2,FALSE)</f>
        <v>ATALANTA</v>
      </c>
      <c r="AX18" s="57">
        <v>16</v>
      </c>
      <c r="AY18" s="63"/>
      <c r="AZ18" s="64"/>
      <c r="BA18" s="1"/>
      <c r="BB18" s="21" t="s">
        <v>232</v>
      </c>
      <c r="BC18" s="62">
        <v>1</v>
      </c>
      <c r="BD18" s="57" t="str">
        <f>VLOOKUP(BB18,Q.Centrocampisti!$B:$C,2,FALSE)</f>
        <v>JUVENTUS</v>
      </c>
      <c r="BE18" s="57">
        <v>23</v>
      </c>
      <c r="BF18" s="63"/>
      <c r="BG18" s="64"/>
      <c r="BH18" s="1"/>
      <c r="BI18" s="21" t="s">
        <v>384</v>
      </c>
      <c r="BJ18" s="62">
        <v>1</v>
      </c>
      <c r="BK18" s="57" t="str">
        <f>VLOOKUP(BI18,Q.Centrocampisti!$B:$C,2,FALSE)</f>
        <v>VENEZIA</v>
      </c>
      <c r="BL18" s="57">
        <v>8</v>
      </c>
      <c r="BM18" s="63"/>
      <c r="BN18" s="64"/>
      <c r="BO18" s="1"/>
      <c r="BP18" s="21" t="s">
        <v>813</v>
      </c>
      <c r="BQ18" s="62">
        <v>1</v>
      </c>
      <c r="BR18" s="57" t="str">
        <f>VLOOKUP(BP18,Q.Centrocampisti!$B:$C,2,FALSE)</f>
        <v>JUVENTUS</v>
      </c>
      <c r="BS18" s="57">
        <v>26</v>
      </c>
      <c r="BT18" s="63"/>
      <c r="BU18" s="64"/>
    </row>
    <row r="19" spans="2:73" x14ac:dyDescent="0.15">
      <c r="B19" s="72">
        <v>14</v>
      </c>
      <c r="C19" s="45"/>
      <c r="D19" s="21" t="s">
        <v>459</v>
      </c>
      <c r="E19" s="62">
        <v>1</v>
      </c>
      <c r="F19" s="57" t="str">
        <f>VLOOKUP(D19,Q.Centrocampisti!$B:$C,2,FALSE)</f>
        <v>LAZIO</v>
      </c>
      <c r="G19" s="57">
        <v>17</v>
      </c>
      <c r="H19" s="57"/>
      <c r="I19" s="63"/>
      <c r="J19" s="64"/>
      <c r="K19" s="1"/>
      <c r="L19" s="21" t="s">
        <v>175</v>
      </c>
      <c r="M19" s="62">
        <v>1</v>
      </c>
      <c r="N19" s="57" t="str">
        <f>VLOOKUP(L19,Q.Centrocampisti!$B:$C,2,FALSE)</f>
        <v>CAGLIARI</v>
      </c>
      <c r="O19" s="57">
        <v>5</v>
      </c>
      <c r="P19" s="63"/>
      <c r="Q19" s="64"/>
      <c r="R19" s="1"/>
      <c r="S19" s="21" t="s">
        <v>683</v>
      </c>
      <c r="T19" s="62">
        <v>1</v>
      </c>
      <c r="U19" s="57" t="str">
        <f>VLOOKUP(S19,Q.Centrocampisti!$B:$C,2,FALSE)</f>
        <v>MILAN</v>
      </c>
      <c r="V19" s="57">
        <v>4</v>
      </c>
      <c r="W19" s="63"/>
      <c r="X19" s="64"/>
      <c r="Y19" s="1"/>
      <c r="Z19" s="21" t="s">
        <v>117</v>
      </c>
      <c r="AA19" s="62">
        <v>1</v>
      </c>
      <c r="AB19" s="57" t="str">
        <f>VLOOKUP(Z19,Q.Centrocampisti!$B:$C,2,FALSE)</f>
        <v>ATALANTA</v>
      </c>
      <c r="AC19" s="57">
        <v>14</v>
      </c>
      <c r="AD19" s="68"/>
      <c r="AE19" s="69"/>
      <c r="AF19" s="1"/>
      <c r="AG19" s="21" t="s">
        <v>220</v>
      </c>
      <c r="AH19" s="62">
        <v>1</v>
      </c>
      <c r="AI19" s="57" t="str">
        <f>VLOOKUP(AG19,Q.Centrocampisti!$B:$C,2,FALSE)</f>
        <v>INTER</v>
      </c>
      <c r="AJ19" s="57">
        <v>1</v>
      </c>
      <c r="AK19" s="63"/>
      <c r="AL19" s="64"/>
      <c r="AM19" s="1"/>
      <c r="AN19" s="21" t="s">
        <v>167</v>
      </c>
      <c r="AO19" s="62">
        <v>0</v>
      </c>
      <c r="AP19" s="57" t="str">
        <f>VLOOKUP(AN19,Q.Centrocampisti!$B:$C,2,FALSE)</f>
        <v>LAZIO</v>
      </c>
      <c r="AQ19" s="57">
        <v>3</v>
      </c>
      <c r="AR19" s="63"/>
      <c r="AS19" s="64"/>
      <c r="AT19" s="1"/>
      <c r="AU19" s="21" t="s">
        <v>590</v>
      </c>
      <c r="AV19" s="62">
        <v>1</v>
      </c>
      <c r="AW19" s="57" t="str">
        <f>VLOOKUP(AU19,Q.Centrocampisti!$B:$C,2,FALSE)</f>
        <v>PARMA</v>
      </c>
      <c r="AX19" s="57">
        <v>9</v>
      </c>
      <c r="AY19" s="63"/>
      <c r="AZ19" s="64"/>
      <c r="BA19" s="1"/>
      <c r="BB19" s="21" t="s">
        <v>279</v>
      </c>
      <c r="BC19" s="62">
        <v>1</v>
      </c>
      <c r="BD19" s="57" t="str">
        <f>VLOOKUP(BB19,Q.Centrocampisti!$B:$C,2,FALSE)</f>
        <v>ROMA</v>
      </c>
      <c r="BE19" s="57">
        <v>15</v>
      </c>
      <c r="BF19" s="63"/>
      <c r="BG19" s="64"/>
      <c r="BH19" s="1"/>
      <c r="BI19" s="21" t="s">
        <v>293</v>
      </c>
      <c r="BJ19" s="62">
        <v>1</v>
      </c>
      <c r="BK19" s="57" t="str">
        <f>VLOOKUP(BI19,Q.Centrocampisti!$B:$C,2,FALSE)</f>
        <v>BOLOGNA</v>
      </c>
      <c r="BL19" s="57">
        <v>18</v>
      </c>
      <c r="BM19" s="63"/>
      <c r="BN19" s="64"/>
      <c r="BO19" s="1"/>
      <c r="BP19" s="21" t="s">
        <v>330</v>
      </c>
      <c r="BQ19" s="62">
        <v>1</v>
      </c>
      <c r="BR19" s="57" t="str">
        <f>VLOOKUP(BP19,Q.Centrocampisti!$B:$C,2,FALSE)</f>
        <v>VENEZIA</v>
      </c>
      <c r="BS19" s="57">
        <v>3</v>
      </c>
      <c r="BT19" s="63"/>
      <c r="BU19" s="64"/>
    </row>
    <row r="20" spans="2:73" x14ac:dyDescent="0.15">
      <c r="B20" s="72">
        <v>15</v>
      </c>
      <c r="C20" s="45"/>
      <c r="D20" s="21" t="s">
        <v>327</v>
      </c>
      <c r="E20" s="62">
        <v>1</v>
      </c>
      <c r="F20" s="57" t="str">
        <f>VLOOKUP(D20,Q.Centrocampisti!$B:$C,2,FALSE)</f>
        <v>NAPOLI</v>
      </c>
      <c r="G20" s="57">
        <v>21</v>
      </c>
      <c r="H20" s="57"/>
      <c r="I20" s="63"/>
      <c r="J20" s="64"/>
      <c r="K20" s="1"/>
      <c r="L20" s="21" t="s">
        <v>581</v>
      </c>
      <c r="M20" s="62">
        <v>1</v>
      </c>
      <c r="N20" s="57" t="str">
        <f>VLOOKUP(L20,Q.Centrocampisti!$B:$C,2,FALSE)</f>
        <v>VENEZIA</v>
      </c>
      <c r="O20" s="57">
        <v>1</v>
      </c>
      <c r="P20" s="23"/>
      <c r="Q20" s="32"/>
      <c r="R20" s="1"/>
      <c r="S20" s="22" t="s">
        <v>237</v>
      </c>
      <c r="T20" s="60">
        <v>0</v>
      </c>
      <c r="U20" s="2" t="str">
        <f>VLOOKUP(S20,Q.Centrocampisti!$B:$C,2,FALSE)</f>
        <v>ATALANTA</v>
      </c>
      <c r="V20" s="2">
        <v>16</v>
      </c>
      <c r="W20" s="63"/>
      <c r="X20" s="64"/>
      <c r="Y20" s="1"/>
      <c r="Z20" s="21" t="s">
        <v>585</v>
      </c>
      <c r="AA20" s="62">
        <v>1</v>
      </c>
      <c r="AB20" s="57" t="str">
        <f>VLOOKUP(Z20,Q.Centrocampisti!$B:$C,2,FALSE)</f>
        <v>PARMA</v>
      </c>
      <c r="AC20" s="57">
        <v>3</v>
      </c>
      <c r="AD20" s="63"/>
      <c r="AE20" s="64"/>
      <c r="AF20" s="1"/>
      <c r="AG20" s="21" t="s">
        <v>383</v>
      </c>
      <c r="AH20" s="62">
        <v>1</v>
      </c>
      <c r="AI20" s="57" t="str">
        <f>VLOOKUP(AG20,Q.Centrocampisti!$B:$C,2,FALSE)</f>
        <v>BOLOGNA</v>
      </c>
      <c r="AJ20" s="57">
        <v>9</v>
      </c>
      <c r="AK20" s="63"/>
      <c r="AL20" s="64"/>
      <c r="AM20" s="1"/>
      <c r="AN20" s="21" t="s">
        <v>174</v>
      </c>
      <c r="AO20" s="62">
        <v>1</v>
      </c>
      <c r="AP20" s="57" t="str">
        <f>VLOOKUP(AN20,Q.Centrocampisti!$B:$C,2,FALSE)</f>
        <v>CAGLIARI</v>
      </c>
      <c r="AQ20" s="57">
        <v>7</v>
      </c>
      <c r="AR20" s="63"/>
      <c r="AS20" s="64"/>
      <c r="AT20" s="1"/>
      <c r="AU20" s="21" t="s">
        <v>663</v>
      </c>
      <c r="AV20" s="62">
        <v>1</v>
      </c>
      <c r="AW20" s="57" t="str">
        <f>VLOOKUP(AU20,Q.Centrocampisti!$B:$C,2,FALSE)</f>
        <v>FIORENTINA</v>
      </c>
      <c r="AX20" s="57">
        <v>34</v>
      </c>
      <c r="AY20" s="63"/>
      <c r="AZ20" s="64"/>
      <c r="BA20" s="1"/>
      <c r="BB20" s="21" t="s">
        <v>414</v>
      </c>
      <c r="BC20" s="62">
        <v>1</v>
      </c>
      <c r="BD20" s="57" t="str">
        <f>VLOOKUP(BB20,Q.Centrocampisti!$B:$C,2,FALSE)</f>
        <v>TORINO</v>
      </c>
      <c r="BE20" s="57">
        <v>20</v>
      </c>
      <c r="BF20" s="63"/>
      <c r="BG20" s="64"/>
      <c r="BH20" s="1"/>
      <c r="BI20" s="21" t="s">
        <v>726</v>
      </c>
      <c r="BJ20" s="62">
        <v>1</v>
      </c>
      <c r="BK20" s="57" t="str">
        <f>VLOOKUP(BI20,Q.Centrocampisti!$B:$C,2,FALSE)</f>
        <v>NAPOLI</v>
      </c>
      <c r="BL20" s="57">
        <v>36</v>
      </c>
      <c r="BM20" s="63"/>
      <c r="BN20" s="64"/>
      <c r="BO20" s="1"/>
      <c r="BP20" s="21" t="s">
        <v>582</v>
      </c>
      <c r="BQ20" s="62">
        <v>1</v>
      </c>
      <c r="BR20" s="57" t="str">
        <f>VLOOKUP(BP20,Q.Centrocampisti!$B:$C,2,FALSE)</f>
        <v>COMO</v>
      </c>
      <c r="BS20" s="57">
        <v>8</v>
      </c>
      <c r="BT20" s="63"/>
      <c r="BU20" s="64"/>
    </row>
    <row r="21" spans="2:73" x14ac:dyDescent="0.15">
      <c r="B21" s="72">
        <v>16</v>
      </c>
      <c r="C21" s="45"/>
      <c r="D21" s="21" t="s">
        <v>216</v>
      </c>
      <c r="E21" s="62">
        <v>1</v>
      </c>
      <c r="F21" s="57" t="str">
        <f>VLOOKUP(D21,Q.Centrocampisti!$B:$C,2,FALSE)</f>
        <v>PARMA</v>
      </c>
      <c r="G21" s="57">
        <v>12</v>
      </c>
      <c r="H21" s="57"/>
      <c r="I21" s="63"/>
      <c r="J21" s="64"/>
      <c r="K21" s="1"/>
      <c r="L21" s="21" t="s">
        <v>475</v>
      </c>
      <c r="M21" s="62">
        <v>1</v>
      </c>
      <c r="N21" s="57" t="str">
        <f>VLOOKUP(L21,Q.Centrocampisti!$B:$C,2,FALSE)</f>
        <v>UDINESE</v>
      </c>
      <c r="O21" s="57">
        <v>1</v>
      </c>
      <c r="P21" s="63"/>
      <c r="Q21" s="64"/>
      <c r="R21" s="1"/>
      <c r="S21" s="21" t="s">
        <v>376</v>
      </c>
      <c r="T21" s="62">
        <v>1</v>
      </c>
      <c r="U21" s="57" t="str">
        <f>VLOOKUP(S21,Q.Centrocampisti!$B:$C,2,FALSE)</f>
        <v>GENOA</v>
      </c>
      <c r="V21" s="57">
        <v>2</v>
      </c>
      <c r="W21" s="63"/>
      <c r="X21" s="64"/>
      <c r="Y21" s="1"/>
      <c r="Z21" s="21" t="s">
        <v>155</v>
      </c>
      <c r="AA21" s="62">
        <v>1</v>
      </c>
      <c r="AB21" s="57" t="str">
        <f>VLOOKUP(Z21,Q.Centrocampisti!$B:$C,2,FALSE)</f>
        <v>ROMA</v>
      </c>
      <c r="AC21" s="57">
        <v>13</v>
      </c>
      <c r="AD21" s="63"/>
      <c r="AE21" s="64"/>
      <c r="AF21" s="1"/>
      <c r="AG21" s="21" t="s">
        <v>56</v>
      </c>
      <c r="AH21" s="62">
        <v>1</v>
      </c>
      <c r="AI21" s="57" t="str">
        <f>VLOOKUP(AG21,Q.Centrocampisti!$B:$C,2,FALSE)</f>
        <v>JUVENTUS</v>
      </c>
      <c r="AJ21" s="57">
        <v>1</v>
      </c>
      <c r="AK21" s="63"/>
      <c r="AL21" s="64"/>
      <c r="AM21" s="1"/>
      <c r="AN21" s="21" t="s">
        <v>83</v>
      </c>
      <c r="AO21" s="62">
        <v>1</v>
      </c>
      <c r="AP21" s="57" t="str">
        <f>VLOOKUP(AN21,Q.Centrocampisti!$B:$C,2,FALSE)</f>
        <v>ATALANTA</v>
      </c>
      <c r="AQ21" s="57">
        <v>3</v>
      </c>
      <c r="AR21" s="63"/>
      <c r="AS21" s="64"/>
      <c r="AT21" s="1"/>
      <c r="AU21" s="21" t="s">
        <v>477</v>
      </c>
      <c r="AV21" s="62">
        <v>1</v>
      </c>
      <c r="AW21" s="57" t="str">
        <f>VLOOKUP(AU21,Q.Centrocampisti!$B:$C,2,FALSE)</f>
        <v>LAZIO</v>
      </c>
      <c r="AX21" s="57">
        <v>2</v>
      </c>
      <c r="AY21" s="63"/>
      <c r="AZ21" s="64"/>
      <c r="BA21" s="1"/>
      <c r="BB21" s="21" t="s">
        <v>812</v>
      </c>
      <c r="BC21" s="62">
        <v>1</v>
      </c>
      <c r="BD21" s="57" t="str">
        <f>VLOOKUP(BB21,Q.Centrocampisti!$B:$C,2,FALSE)</f>
        <v>PARMA</v>
      </c>
      <c r="BE21" s="57">
        <v>42</v>
      </c>
      <c r="BF21" s="63"/>
      <c r="BG21" s="64"/>
      <c r="BH21" s="1"/>
      <c r="BI21" s="21" t="s">
        <v>480</v>
      </c>
      <c r="BJ21" s="62">
        <v>1</v>
      </c>
      <c r="BK21" s="57" t="str">
        <f>VLOOKUP(BI21,Q.Centrocampisti!$B:$C,2,FALSE)</f>
        <v>VERONA</v>
      </c>
      <c r="BL21" s="57">
        <v>20</v>
      </c>
      <c r="BM21" s="63"/>
      <c r="BN21" s="64"/>
      <c r="BO21" s="1"/>
      <c r="BP21" s="21" t="s">
        <v>375</v>
      </c>
      <c r="BQ21" s="62">
        <v>1</v>
      </c>
      <c r="BR21" s="57" t="str">
        <f>VLOOKUP(BP21,Q.Centrocampisti!$B:$C,2,FALSE)</f>
        <v>MILAN</v>
      </c>
      <c r="BS21" s="57">
        <v>14</v>
      </c>
      <c r="BT21" s="63"/>
      <c r="BU21" s="64"/>
    </row>
    <row r="22" spans="2:73" x14ac:dyDescent="0.15">
      <c r="B22" s="72">
        <v>17</v>
      </c>
      <c r="C22" s="45"/>
      <c r="D22" s="21" t="s">
        <v>88</v>
      </c>
      <c r="E22" s="62">
        <v>1</v>
      </c>
      <c r="F22" s="57" t="str">
        <f>VLOOKUP(D22,Q.Centrocampisti!$B:$C,2,FALSE)</f>
        <v>VENEZIA</v>
      </c>
      <c r="G22" s="57">
        <v>1</v>
      </c>
      <c r="H22" s="57"/>
      <c r="I22" s="63"/>
      <c r="J22" s="64"/>
      <c r="K22" s="1"/>
      <c r="L22" s="21" t="s">
        <v>374</v>
      </c>
      <c r="M22" s="62">
        <v>0</v>
      </c>
      <c r="N22" s="57" t="str">
        <f>VLOOKUP(L22,Q.Centrocampisti!$B:$C,2,FALSE)</f>
        <v>MILAN</v>
      </c>
      <c r="O22" s="57">
        <v>24</v>
      </c>
      <c r="P22" s="63"/>
      <c r="Q22" s="64"/>
      <c r="R22" s="1"/>
      <c r="S22" s="21" t="s">
        <v>762</v>
      </c>
      <c r="T22" s="62">
        <v>1</v>
      </c>
      <c r="U22" s="57" t="str">
        <f>VLOOKUP(S22,Q.Centrocampisti!$B:$C,2,FALSE)</f>
        <v>ROMA</v>
      </c>
      <c r="V22" s="57">
        <v>18</v>
      </c>
      <c r="W22" s="23"/>
      <c r="X22" s="32"/>
      <c r="Y22" s="1"/>
      <c r="Z22" s="21" t="s">
        <v>57</v>
      </c>
      <c r="AA22" s="62">
        <v>1</v>
      </c>
      <c r="AB22" s="57" t="str">
        <f>VLOOKUP(Z22,Q.Centrocampisti!$B:$C,2,FALSE)</f>
        <v>FIORENTINA</v>
      </c>
      <c r="AC22" s="57">
        <v>3</v>
      </c>
      <c r="AD22" s="63"/>
      <c r="AE22" s="64"/>
      <c r="AF22" s="1"/>
      <c r="AG22" s="21" t="s">
        <v>689</v>
      </c>
      <c r="AH22" s="62">
        <v>1</v>
      </c>
      <c r="AI22" s="57" t="str">
        <f>VLOOKUP(AG22,Q.Centrocampisti!$B:$C,2,FALSE)</f>
        <v>UDINESE</v>
      </c>
      <c r="AJ22" s="57">
        <v>1</v>
      </c>
      <c r="AK22" s="63"/>
      <c r="AL22" s="64"/>
      <c r="AM22" s="1"/>
      <c r="AN22" s="21" t="s">
        <v>270</v>
      </c>
      <c r="AO22" s="62">
        <v>0</v>
      </c>
      <c r="AP22" s="57" t="str">
        <f>VLOOKUP(AN22,Q.Centrocampisti!$B:$C,2,FALSE)</f>
        <v>VENEZIA</v>
      </c>
      <c r="AQ22" s="57">
        <v>6</v>
      </c>
      <c r="AR22" s="63"/>
      <c r="AS22" s="64"/>
      <c r="AT22" s="1"/>
      <c r="AU22" s="21" t="s">
        <v>474</v>
      </c>
      <c r="AV22" s="62">
        <v>1</v>
      </c>
      <c r="AW22" s="57" t="str">
        <f>VLOOKUP(AU22,Q.Centrocampisti!$B:$C,2,FALSE)</f>
        <v>BOLOGNA</v>
      </c>
      <c r="AX22" s="57">
        <v>10</v>
      </c>
      <c r="AY22" s="63"/>
      <c r="AZ22" s="64"/>
      <c r="BA22" s="1"/>
      <c r="BB22" s="21" t="s">
        <v>727</v>
      </c>
      <c r="BC22" s="62">
        <v>1</v>
      </c>
      <c r="BD22" s="57" t="str">
        <f>VLOOKUP(BB22,Q.Centrocampisti!$B:$C,2,FALSE)</f>
        <v>COMO</v>
      </c>
      <c r="BE22" s="57">
        <v>19</v>
      </c>
      <c r="BF22" s="63"/>
      <c r="BG22" s="64"/>
      <c r="BH22" s="1"/>
      <c r="BI22" s="21" t="s">
        <v>308</v>
      </c>
      <c r="BJ22" s="62">
        <v>1</v>
      </c>
      <c r="BK22" s="57" t="str">
        <f>VLOOKUP(BI22,Q.Centrocampisti!$B:$C,2,FALSE)</f>
        <v>EMPOLI</v>
      </c>
      <c r="BL22" s="57">
        <v>11</v>
      </c>
      <c r="BM22" s="63"/>
      <c r="BN22" s="64"/>
      <c r="BO22" s="1"/>
      <c r="BP22" s="21" t="s">
        <v>500</v>
      </c>
      <c r="BQ22" s="62">
        <v>1</v>
      </c>
      <c r="BR22" s="57" t="str">
        <f>VLOOKUP(BP22,Q.Centrocampisti!$B:$C,2,FALSE)</f>
        <v>VERONA</v>
      </c>
      <c r="BS22" s="57">
        <v>5</v>
      </c>
      <c r="BT22" s="63"/>
      <c r="BU22" s="64"/>
    </row>
    <row r="23" spans="2:73" x14ac:dyDescent="0.15">
      <c r="B23" s="72">
        <v>18</v>
      </c>
      <c r="C23" s="45"/>
      <c r="D23" s="58" t="s">
        <v>692</v>
      </c>
      <c r="E23" s="67">
        <v>1</v>
      </c>
      <c r="F23" s="59" t="str">
        <f>VLOOKUP(D23,Q.Centrocampisti!$B:$C,2,FALSE)</f>
        <v>MONZA</v>
      </c>
      <c r="G23" s="59">
        <v>1</v>
      </c>
      <c r="H23" s="59"/>
      <c r="I23" s="63"/>
      <c r="J23" s="64"/>
      <c r="K23" s="1"/>
      <c r="L23" s="21" t="s">
        <v>584</v>
      </c>
      <c r="M23" s="62">
        <v>0</v>
      </c>
      <c r="N23" s="57" t="str">
        <f>VLOOKUP(L23,Q.Centrocampisti!$B:$C,2,FALSE)</f>
        <v>LAZIO</v>
      </c>
      <c r="O23" s="57">
        <v>7</v>
      </c>
      <c r="P23" s="63"/>
      <c r="Q23" s="64"/>
      <c r="R23" s="1"/>
      <c r="S23" s="58" t="s">
        <v>166</v>
      </c>
      <c r="T23" s="67">
        <v>1</v>
      </c>
      <c r="U23" s="59" t="str">
        <f>VLOOKUP(S23,Q.Centrocampisti!$B:$C,2,FALSE)</f>
        <v>BOLOGNA</v>
      </c>
      <c r="V23" s="59">
        <v>3</v>
      </c>
      <c r="W23" s="63"/>
      <c r="X23" s="64"/>
      <c r="Y23" s="1"/>
      <c r="Z23" s="21" t="s">
        <v>501</v>
      </c>
      <c r="AA23" s="62">
        <v>0</v>
      </c>
      <c r="AB23" s="57" t="str">
        <f>VLOOKUP(Z23,Q.Centrocampisti!$B:$C,2,FALSE)</f>
        <v>MONZA</v>
      </c>
      <c r="AC23" s="57">
        <v>2</v>
      </c>
      <c r="AD23" s="63"/>
      <c r="AE23" s="64"/>
      <c r="AF23" s="1"/>
      <c r="AG23" s="58" t="s">
        <v>390</v>
      </c>
      <c r="AH23" s="67">
        <v>0</v>
      </c>
      <c r="AI23" s="59" t="str">
        <f>VLOOKUP(AG23,Q.Centrocampisti!$B:$C,2,FALSE)</f>
        <v>TORINO</v>
      </c>
      <c r="AJ23" s="59">
        <v>1</v>
      </c>
      <c r="AK23" s="63"/>
      <c r="AL23" s="64"/>
      <c r="AM23" s="1"/>
      <c r="AN23" s="21" t="s">
        <v>758</v>
      </c>
      <c r="AO23" s="62">
        <v>0</v>
      </c>
      <c r="AP23" s="57" t="str">
        <f>VLOOKUP(AN23,Q.Centrocampisti!$B:$C,2,FALSE)</f>
        <v>EMPOLI</v>
      </c>
      <c r="AQ23" s="57">
        <v>3</v>
      </c>
      <c r="AR23" s="63"/>
      <c r="AS23" s="64"/>
      <c r="AT23" s="1"/>
      <c r="AU23" s="21" t="s">
        <v>272</v>
      </c>
      <c r="AV23" s="62">
        <v>1</v>
      </c>
      <c r="AW23" s="57" t="str">
        <f>VLOOKUP(AU23,Q.Centrocampisti!$B:$C,2,FALSE)</f>
        <v>UDINESE</v>
      </c>
      <c r="AX23" s="57">
        <v>7</v>
      </c>
      <c r="AY23" s="63"/>
      <c r="AZ23" s="64"/>
      <c r="BA23" s="1"/>
      <c r="BB23" s="21" t="s">
        <v>268</v>
      </c>
      <c r="BC23" s="62">
        <v>1</v>
      </c>
      <c r="BD23" s="57" t="str">
        <f>VLOOKUP(BB23,Q.Centrocampisti!$B:$C,2,FALSE)</f>
        <v>FIORENTINA</v>
      </c>
      <c r="BE23" s="57">
        <v>1</v>
      </c>
      <c r="BF23" s="63"/>
      <c r="BG23" s="64"/>
      <c r="BH23" s="1"/>
      <c r="BI23" s="21" t="s">
        <v>206</v>
      </c>
      <c r="BJ23" s="62">
        <v>1</v>
      </c>
      <c r="BK23" s="57" t="str">
        <f>VLOOKUP(BI23,Q.Centrocampisti!$B:$C,2,FALSE)</f>
        <v>FIORENTINA</v>
      </c>
      <c r="BL23" s="57">
        <v>5</v>
      </c>
      <c r="BM23" s="63"/>
      <c r="BN23" s="64"/>
      <c r="BO23" s="1"/>
      <c r="BP23" s="21" t="s">
        <v>686</v>
      </c>
      <c r="BQ23" s="62">
        <v>0</v>
      </c>
      <c r="BR23" s="57" t="str">
        <f>VLOOKUP(BP23,Q.Centrocampisti!$B:$C,2,FALSE)</f>
        <v>UDINESE</v>
      </c>
      <c r="BS23" s="57">
        <v>2</v>
      </c>
      <c r="BT23" s="63"/>
      <c r="BU23" s="64"/>
    </row>
    <row r="24" spans="2:73" x14ac:dyDescent="0.15">
      <c r="B24" s="72">
        <v>19</v>
      </c>
      <c r="C24" s="45"/>
      <c r="D24" s="21" t="s">
        <v>154</v>
      </c>
      <c r="E24" s="62">
        <v>0</v>
      </c>
      <c r="F24" s="57" t="str">
        <f>VLOOKUP(D24,Q.Centrocampisti!$B:$C,2,FALSE)</f>
        <v>NAPOLI</v>
      </c>
      <c r="G24" s="57">
        <v>3</v>
      </c>
      <c r="H24" s="57"/>
      <c r="I24" s="63"/>
      <c r="J24" s="64"/>
      <c r="K24" s="1"/>
      <c r="L24" s="21" t="s">
        <v>173</v>
      </c>
      <c r="M24" s="62">
        <v>0</v>
      </c>
      <c r="N24" s="57" t="str">
        <f>VLOOKUP(L24,Q.Centrocampisti!$B:$C,2,FALSE)</f>
        <v>JUVENTUS</v>
      </c>
      <c r="O24" s="57">
        <v>11</v>
      </c>
      <c r="P24" s="63"/>
      <c r="Q24" s="64"/>
      <c r="R24" s="1"/>
      <c r="S24" s="58" t="s">
        <v>176</v>
      </c>
      <c r="T24" s="67">
        <v>1</v>
      </c>
      <c r="U24" s="59" t="str">
        <f>VLOOKUP(S24,Q.Centrocampisti!$B:$C,2,FALSE)</f>
        <v>TRASFERITO</v>
      </c>
      <c r="V24" s="59">
        <v>11</v>
      </c>
      <c r="W24" s="63"/>
      <c r="X24" s="64"/>
      <c r="Y24" s="1"/>
      <c r="Z24" s="21" t="s">
        <v>46</v>
      </c>
      <c r="AA24" s="62">
        <v>0</v>
      </c>
      <c r="AB24" s="57" t="str">
        <f>VLOOKUP(Z24,Q.Centrocampisti!$B:$C,2,FALSE)</f>
        <v>ROMA</v>
      </c>
      <c r="AC24" s="57">
        <v>1</v>
      </c>
      <c r="AD24" s="63"/>
      <c r="AE24" s="64"/>
      <c r="AF24" s="1"/>
      <c r="AG24" s="21" t="s">
        <v>305</v>
      </c>
      <c r="AH24" s="62">
        <v>0</v>
      </c>
      <c r="AI24" s="57" t="str">
        <f>VLOOKUP(AG24,Q.Centrocampisti!$B:$C,2,FALSE)</f>
        <v>MILAN</v>
      </c>
      <c r="AJ24" s="57">
        <v>1</v>
      </c>
      <c r="AK24" s="63"/>
      <c r="AL24" s="64"/>
      <c r="AM24" s="1"/>
      <c r="AN24" s="21" t="s">
        <v>393</v>
      </c>
      <c r="AO24" s="62">
        <v>0</v>
      </c>
      <c r="AP24" s="57" t="str">
        <f>VLOOKUP(AN24,Q.Centrocampisti!$B:$C,2,FALSE)</f>
        <v>FIORENTINA</v>
      </c>
      <c r="AQ24" s="57">
        <v>10</v>
      </c>
      <c r="AR24" s="63"/>
      <c r="AS24" s="64"/>
      <c r="AT24" s="1"/>
      <c r="AU24" s="58" t="s">
        <v>380</v>
      </c>
      <c r="AV24" s="67">
        <v>1</v>
      </c>
      <c r="AW24" s="59" t="str">
        <f>VLOOKUP(AU24,Q.Centrocampisti!$B:$C,2,FALSE)</f>
        <v>GENOA</v>
      </c>
      <c r="AX24" s="59">
        <v>1</v>
      </c>
      <c r="AY24" s="63"/>
      <c r="AZ24" s="64"/>
      <c r="BA24" s="1"/>
      <c r="BB24" s="58" t="s">
        <v>378</v>
      </c>
      <c r="BC24" s="67">
        <v>1</v>
      </c>
      <c r="BD24" s="59" t="str">
        <f>VLOOKUP(BB24,Q.Centrocampisti!$B:$C,2,FALSE)</f>
        <v>JUVENTUS</v>
      </c>
      <c r="BE24" s="59">
        <v>3</v>
      </c>
      <c r="BF24" s="63"/>
      <c r="BG24" s="64"/>
      <c r="BH24" s="1"/>
      <c r="BI24" s="58" t="s">
        <v>892</v>
      </c>
      <c r="BJ24" s="67">
        <v>0</v>
      </c>
      <c r="BK24" s="59" t="str">
        <f>VLOOKUP(BI24,Q.Centrocampisti!$B:$C,2,FALSE)</f>
        <v>TORINO</v>
      </c>
      <c r="BL24" s="59">
        <v>19</v>
      </c>
      <c r="BM24" s="63"/>
      <c r="BN24" s="64"/>
      <c r="BO24" s="1"/>
      <c r="BP24" s="21" t="s">
        <v>690</v>
      </c>
      <c r="BQ24" s="62">
        <v>0</v>
      </c>
      <c r="BR24" s="57" t="str">
        <f>VLOOKUP(BP24,Q.Centrocampisti!$B:$C,2,FALSE)</f>
        <v>CAGLIARI</v>
      </c>
      <c r="BS24" s="57">
        <v>8</v>
      </c>
      <c r="BT24" s="63"/>
      <c r="BU24" s="64"/>
    </row>
    <row r="25" spans="2:73" ht="14" thickBot="1" x14ac:dyDescent="0.2">
      <c r="B25" s="72">
        <v>20</v>
      </c>
      <c r="C25" s="45"/>
      <c r="D25" s="58" t="s">
        <v>207</v>
      </c>
      <c r="E25" s="67">
        <v>0</v>
      </c>
      <c r="F25" s="59" t="str">
        <f>VLOOKUP(D25,Q.Centrocampisti!$B:$C,2,FALSE)</f>
        <v>INTER</v>
      </c>
      <c r="G25" s="59">
        <v>2</v>
      </c>
      <c r="H25" s="59"/>
      <c r="I25" s="68"/>
      <c r="J25" s="69"/>
      <c r="K25" s="1"/>
      <c r="L25" s="21" t="s">
        <v>430</v>
      </c>
      <c r="M25" s="62">
        <v>0</v>
      </c>
      <c r="N25" s="57" t="str">
        <f>VLOOKUP(L25,Q.Centrocampisti!$B:$C,2,FALSE)</f>
        <v>MILAN</v>
      </c>
      <c r="O25" s="57">
        <v>1</v>
      </c>
      <c r="P25" s="63"/>
      <c r="Q25" s="64"/>
      <c r="R25" s="1"/>
      <c r="S25" s="58" t="s">
        <v>306</v>
      </c>
      <c r="T25" s="67">
        <v>0</v>
      </c>
      <c r="U25" s="59" t="str">
        <f>VLOOKUP(S25,Q.Centrocampisti!$B:$C,2,FALSE)</f>
        <v>CAGLIARI</v>
      </c>
      <c r="V25" s="59">
        <v>1</v>
      </c>
      <c r="W25" s="68"/>
      <c r="X25" s="69"/>
      <c r="Y25" s="1"/>
      <c r="Z25" s="58" t="s">
        <v>271</v>
      </c>
      <c r="AA25" s="67">
        <v>0</v>
      </c>
      <c r="AB25" s="59" t="str">
        <f>VLOOKUP(Z25,Q.Centrocampisti!$B:$C,2,FALSE)</f>
        <v>MONZA</v>
      </c>
      <c r="AC25" s="59">
        <v>1</v>
      </c>
      <c r="AD25" s="68"/>
      <c r="AE25" s="69"/>
      <c r="AF25" s="1"/>
      <c r="AG25" s="58" t="s">
        <v>55</v>
      </c>
      <c r="AH25" s="67">
        <v>0</v>
      </c>
      <c r="AI25" s="59" t="str">
        <f>VLOOKUP(AG25,Q.Centrocampisti!$B:$C,2,FALSE)</f>
        <v>TORINO</v>
      </c>
      <c r="AJ25" s="59">
        <v>1</v>
      </c>
      <c r="AK25" s="68"/>
      <c r="AL25" s="69"/>
      <c r="AM25" s="1"/>
      <c r="AN25" s="58" t="s">
        <v>458</v>
      </c>
      <c r="AO25" s="67">
        <v>0</v>
      </c>
      <c r="AP25" s="59" t="str">
        <f>VLOOKUP(AN25,Q.Centrocampisti!$B:$C,2,FALSE)</f>
        <v>GENOA</v>
      </c>
      <c r="AQ25" s="59">
        <v>3</v>
      </c>
      <c r="AR25" s="68"/>
      <c r="AS25" s="69"/>
      <c r="AT25" s="1"/>
      <c r="AU25" s="58" t="s">
        <v>429</v>
      </c>
      <c r="AV25" s="67">
        <v>0</v>
      </c>
      <c r="AW25" s="59" t="str">
        <f>VLOOKUP(AU25,Q.Centrocampisti!$B:$C,2,FALSE)</f>
        <v>ROMA</v>
      </c>
      <c r="AX25" s="59">
        <v>1</v>
      </c>
      <c r="AY25" s="68"/>
      <c r="AZ25" s="69"/>
      <c r="BA25" s="1"/>
      <c r="BB25" s="58" t="s">
        <v>893</v>
      </c>
      <c r="BC25" s="67">
        <v>0</v>
      </c>
      <c r="BD25" s="59" t="str">
        <f>VLOOKUP(BB25,Q.Centrocampisti!$B:$C,2,FALSE)</f>
        <v>TORINO</v>
      </c>
      <c r="BE25" s="59">
        <v>19</v>
      </c>
      <c r="BF25" s="68"/>
      <c r="BG25" s="69"/>
      <c r="BH25" s="1"/>
      <c r="BI25" s="58" t="s">
        <v>274</v>
      </c>
      <c r="BJ25" s="67">
        <v>0</v>
      </c>
      <c r="BK25" s="59" t="str">
        <f>VLOOKUP(BI25,Q.Centrocampisti!$B:$C,2,FALSE)</f>
        <v>GENOA</v>
      </c>
      <c r="BL25" s="59">
        <v>5</v>
      </c>
      <c r="BM25" s="68"/>
      <c r="BN25" s="69"/>
      <c r="BO25" s="1"/>
      <c r="BP25" s="58" t="s">
        <v>479</v>
      </c>
      <c r="BQ25" s="67">
        <v>0</v>
      </c>
      <c r="BR25" s="59" t="str">
        <f>VLOOKUP(BP25,Q.Centrocampisti!$B:$C,2,FALSE)</f>
        <v>ROMA</v>
      </c>
      <c r="BS25" s="59">
        <v>3</v>
      </c>
      <c r="BT25" s="68"/>
      <c r="BU25" s="69"/>
    </row>
    <row r="26" spans="2:73" ht="14" thickBot="1" x14ac:dyDescent="0.2">
      <c r="B26" s="72"/>
      <c r="C26" s="45"/>
      <c r="D26" s="38" t="s">
        <v>12</v>
      </c>
      <c r="E26" s="30" t="s">
        <v>780</v>
      </c>
      <c r="F26" s="30" t="s">
        <v>782</v>
      </c>
      <c r="G26" s="30" t="s">
        <v>23</v>
      </c>
      <c r="H26" s="30"/>
      <c r="I26" s="30" t="s">
        <v>48</v>
      </c>
      <c r="J26" s="31" t="s">
        <v>24</v>
      </c>
      <c r="K26" s="44"/>
      <c r="L26" s="38" t="s">
        <v>12</v>
      </c>
      <c r="M26" s="30" t="s">
        <v>780</v>
      </c>
      <c r="N26" s="30" t="s">
        <v>782</v>
      </c>
      <c r="O26" s="30" t="s">
        <v>23</v>
      </c>
      <c r="P26" s="30" t="s">
        <v>48</v>
      </c>
      <c r="Q26" s="31" t="s">
        <v>24</v>
      </c>
      <c r="R26" s="44"/>
      <c r="S26" s="38" t="s">
        <v>12</v>
      </c>
      <c r="T26" s="30" t="s">
        <v>780</v>
      </c>
      <c r="U26" s="30" t="s">
        <v>782</v>
      </c>
      <c r="V26" s="30" t="s">
        <v>23</v>
      </c>
      <c r="W26" s="30" t="s">
        <v>48</v>
      </c>
      <c r="X26" s="31" t="s">
        <v>24</v>
      </c>
      <c r="Y26" s="44"/>
      <c r="Z26" s="38" t="s">
        <v>12</v>
      </c>
      <c r="AA26" s="30" t="s">
        <v>780</v>
      </c>
      <c r="AB26" s="30" t="s">
        <v>782</v>
      </c>
      <c r="AC26" s="30" t="s">
        <v>23</v>
      </c>
      <c r="AD26" s="30" t="s">
        <v>48</v>
      </c>
      <c r="AE26" s="31" t="s">
        <v>24</v>
      </c>
      <c r="AF26" s="44"/>
      <c r="AG26" s="38" t="s">
        <v>12</v>
      </c>
      <c r="AH26" s="30" t="s">
        <v>780</v>
      </c>
      <c r="AI26" s="30" t="s">
        <v>782</v>
      </c>
      <c r="AJ26" s="30" t="s">
        <v>23</v>
      </c>
      <c r="AK26" s="30" t="s">
        <v>48</v>
      </c>
      <c r="AL26" s="31" t="s">
        <v>24</v>
      </c>
      <c r="AM26" s="44"/>
      <c r="AN26" s="38" t="s">
        <v>12</v>
      </c>
      <c r="AO26" s="30" t="s">
        <v>780</v>
      </c>
      <c r="AP26" s="30" t="s">
        <v>782</v>
      </c>
      <c r="AQ26" s="30" t="s">
        <v>23</v>
      </c>
      <c r="AR26" s="30" t="s">
        <v>48</v>
      </c>
      <c r="AS26" s="31" t="s">
        <v>24</v>
      </c>
      <c r="AT26" s="44"/>
      <c r="AU26" s="38" t="s">
        <v>12</v>
      </c>
      <c r="AV26" s="30" t="s">
        <v>780</v>
      </c>
      <c r="AW26" s="30" t="s">
        <v>782</v>
      </c>
      <c r="AX26" s="30" t="s">
        <v>23</v>
      </c>
      <c r="AY26" s="30" t="s">
        <v>48</v>
      </c>
      <c r="AZ26" s="31" t="s">
        <v>24</v>
      </c>
      <c r="BA26" s="44"/>
      <c r="BB26" s="38" t="s">
        <v>12</v>
      </c>
      <c r="BC26" s="30" t="s">
        <v>780</v>
      </c>
      <c r="BD26" s="30" t="s">
        <v>782</v>
      </c>
      <c r="BE26" s="30" t="s">
        <v>23</v>
      </c>
      <c r="BF26" s="30" t="s">
        <v>48</v>
      </c>
      <c r="BG26" s="31" t="s">
        <v>24</v>
      </c>
      <c r="BH26" s="44"/>
      <c r="BI26" s="38" t="s">
        <v>12</v>
      </c>
      <c r="BJ26" s="30" t="s">
        <v>780</v>
      </c>
      <c r="BK26" s="30" t="s">
        <v>782</v>
      </c>
      <c r="BL26" s="30" t="s">
        <v>23</v>
      </c>
      <c r="BM26" s="30" t="s">
        <v>48</v>
      </c>
      <c r="BN26" s="31" t="s">
        <v>24</v>
      </c>
      <c r="BO26" s="44"/>
      <c r="BP26" s="38" t="s">
        <v>12</v>
      </c>
      <c r="BQ26" s="30" t="s">
        <v>780</v>
      </c>
      <c r="BR26" s="30" t="s">
        <v>782</v>
      </c>
      <c r="BS26" s="30" t="s">
        <v>23</v>
      </c>
      <c r="BT26" s="30" t="s">
        <v>48</v>
      </c>
      <c r="BU26" s="31" t="s">
        <v>24</v>
      </c>
    </row>
    <row r="27" spans="2:73" x14ac:dyDescent="0.15">
      <c r="B27" s="72">
        <v>21</v>
      </c>
      <c r="C27" s="45"/>
      <c r="D27" s="22" t="s">
        <v>113</v>
      </c>
      <c r="E27" s="60">
        <v>1</v>
      </c>
      <c r="F27" s="2" t="str">
        <f>VLOOKUP(D27,Q.Attaccanti!$B:$C,2,FALSE)</f>
        <v>INTER</v>
      </c>
      <c r="G27" s="2">
        <v>44</v>
      </c>
      <c r="H27" s="2"/>
      <c r="I27" s="23"/>
      <c r="J27" s="32"/>
      <c r="K27" s="1"/>
      <c r="L27" s="21" t="s">
        <v>396</v>
      </c>
      <c r="M27" s="62">
        <v>1</v>
      </c>
      <c r="N27" s="57" t="str">
        <f>VLOOKUP(L27,Q.Attaccanti!$B:$C,2,FALSE)</f>
        <v>INTER</v>
      </c>
      <c r="O27" s="57">
        <v>102</v>
      </c>
      <c r="P27" s="63"/>
      <c r="Q27" s="64"/>
      <c r="R27" s="1"/>
      <c r="S27" s="22" t="s">
        <v>64</v>
      </c>
      <c r="T27" s="60">
        <v>1</v>
      </c>
      <c r="U27" s="2" t="str">
        <f>VLOOKUP(S27,Q.Attaccanti!$B:$C,2,FALSE)</f>
        <v>GENOA</v>
      </c>
      <c r="V27" s="2">
        <v>30</v>
      </c>
      <c r="W27" s="23"/>
      <c r="X27" s="32"/>
      <c r="Y27" s="1"/>
      <c r="Z27" s="22" t="s">
        <v>441</v>
      </c>
      <c r="AA27" s="60">
        <v>1</v>
      </c>
      <c r="AB27" s="2" t="str">
        <f>VLOOKUP(Z27,Q.Attaccanti!$B:$C,2,FALSE)</f>
        <v>ATALANTA</v>
      </c>
      <c r="AC27" s="2">
        <v>53</v>
      </c>
      <c r="AD27" s="23"/>
      <c r="AE27" s="32"/>
      <c r="AF27" s="1"/>
      <c r="AG27" s="22" t="s">
        <v>21</v>
      </c>
      <c r="AH27" s="60">
        <v>1</v>
      </c>
      <c r="AI27" s="2" t="str">
        <f>VLOOKUP(AG27,Q.Attaccanti!$B:$C,2,FALSE)</f>
        <v>TORINO</v>
      </c>
      <c r="AJ27" s="2">
        <v>30</v>
      </c>
      <c r="AK27" s="23"/>
      <c r="AL27" s="32"/>
      <c r="AM27" s="1"/>
      <c r="AN27" s="22" t="s">
        <v>86</v>
      </c>
      <c r="AO27" s="60">
        <v>1</v>
      </c>
      <c r="AP27" s="2" t="str">
        <f>VLOOKUP(AN27,Q.Attaccanti!$B:$C,2,FALSE)</f>
        <v>BOLOGNA</v>
      </c>
      <c r="AQ27" s="2">
        <v>18</v>
      </c>
      <c r="AR27" s="23"/>
      <c r="AS27" s="32"/>
      <c r="AT27" s="1"/>
      <c r="AU27" s="22" t="s">
        <v>129</v>
      </c>
      <c r="AV27" s="60">
        <v>1</v>
      </c>
      <c r="AW27" s="2" t="str">
        <f>VLOOKUP(AU27,Q.Attaccanti!$B:$C,2,FALSE)</f>
        <v>LAZIO</v>
      </c>
      <c r="AX27" s="2">
        <v>23</v>
      </c>
      <c r="AY27" s="23"/>
      <c r="AZ27" s="32"/>
      <c r="BA27" s="1"/>
      <c r="BB27" s="22" t="s">
        <v>39</v>
      </c>
      <c r="BC27" s="60">
        <v>1</v>
      </c>
      <c r="BD27" s="2" t="str">
        <f>VLOOKUP(BB27,Q.Attaccanti!$B:$C,2,FALSE)</f>
        <v>ROMA</v>
      </c>
      <c r="BE27" s="2">
        <v>36</v>
      </c>
      <c r="BF27" s="23"/>
      <c r="BG27" s="32"/>
      <c r="BH27" s="1"/>
      <c r="BI27" s="22" t="s">
        <v>281</v>
      </c>
      <c r="BJ27" s="60">
        <v>1</v>
      </c>
      <c r="BK27" s="2" t="str">
        <f>VLOOKUP(BI27,Q.Attaccanti!$B:$C,2,FALSE)</f>
        <v>JUVENTUS</v>
      </c>
      <c r="BL27" s="2">
        <v>27</v>
      </c>
      <c r="BM27" s="23"/>
      <c r="BN27" s="32"/>
      <c r="BO27" s="1"/>
      <c r="BP27" s="22" t="s">
        <v>310</v>
      </c>
      <c r="BQ27" s="60">
        <v>1</v>
      </c>
      <c r="BR27" s="2" t="str">
        <f>VLOOKUP(BP27,Q.Attaccanti!$B:$C,2,FALSE)</f>
        <v>ATALANTA</v>
      </c>
      <c r="BS27" s="2">
        <v>26</v>
      </c>
      <c r="BT27" s="23"/>
      <c r="BU27" s="32"/>
    </row>
    <row r="28" spans="2:73" x14ac:dyDescent="0.15">
      <c r="B28" s="72">
        <v>22</v>
      </c>
      <c r="C28" s="45"/>
      <c r="D28" s="21" t="s">
        <v>316</v>
      </c>
      <c r="E28" s="62">
        <v>1</v>
      </c>
      <c r="F28" s="57" t="str">
        <f>VLOOKUP(D28,Q.Attaccanti!$B:$C,2,FALSE)</f>
        <v>LAZIO</v>
      </c>
      <c r="G28" s="57">
        <v>32</v>
      </c>
      <c r="H28" s="57"/>
      <c r="I28" s="63"/>
      <c r="J28" s="64"/>
      <c r="K28" s="1"/>
      <c r="L28" s="21" t="s">
        <v>696</v>
      </c>
      <c r="M28" s="62">
        <v>0</v>
      </c>
      <c r="N28" s="57" t="str">
        <f>VLOOKUP(L28,Q.Attaccanti!$B:$C,2,FALSE)</f>
        <v>VERONA</v>
      </c>
      <c r="O28" s="57">
        <v>8</v>
      </c>
      <c r="P28" s="63"/>
      <c r="Q28" s="64"/>
      <c r="R28" s="1"/>
      <c r="S28" s="21" t="s">
        <v>177</v>
      </c>
      <c r="T28" s="62">
        <v>1</v>
      </c>
      <c r="U28" s="57" t="str">
        <f>VLOOKUP(S28,Q.Attaccanti!$B:$C,2,FALSE)</f>
        <v>EMPOLI</v>
      </c>
      <c r="V28" s="57">
        <v>10</v>
      </c>
      <c r="W28" s="63"/>
      <c r="X28" s="64"/>
      <c r="Y28" s="1"/>
      <c r="Z28" s="21" t="s">
        <v>405</v>
      </c>
      <c r="AA28" s="62">
        <v>1</v>
      </c>
      <c r="AB28" s="57" t="str">
        <f>VLOOKUP(Z28,Q.Attaccanti!$B:$C,2,FALSE)</f>
        <v>UDINESE</v>
      </c>
      <c r="AC28" s="57">
        <v>32</v>
      </c>
      <c r="AD28" s="63"/>
      <c r="AE28" s="64"/>
      <c r="AF28" s="1"/>
      <c r="AG28" s="21" t="s">
        <v>42</v>
      </c>
      <c r="AH28" s="62">
        <v>1</v>
      </c>
      <c r="AI28" s="57" t="str">
        <f>VLOOKUP(AG28,Q.Attaccanti!$B:$C,2,FALSE)</f>
        <v>NAPOLI</v>
      </c>
      <c r="AJ28" s="57">
        <v>16</v>
      </c>
      <c r="AK28" s="63"/>
      <c r="AL28" s="64"/>
      <c r="AM28" s="1"/>
      <c r="AN28" s="21" t="s">
        <v>185</v>
      </c>
      <c r="AO28" s="62">
        <v>1</v>
      </c>
      <c r="AP28" s="57" t="str">
        <f>VLOOKUP(AN28,Q.Attaccanti!$B:$C,2,FALSE)</f>
        <v>ROMA</v>
      </c>
      <c r="AQ28" s="57">
        <v>1</v>
      </c>
      <c r="AR28" s="63"/>
      <c r="AS28" s="64"/>
      <c r="AT28" s="1"/>
      <c r="AU28" s="21" t="s">
        <v>135</v>
      </c>
      <c r="AV28" s="62">
        <v>1</v>
      </c>
      <c r="AW28" s="57" t="str">
        <f>VLOOKUP(AU28,Q.Attaccanti!$B:$C,2,FALSE)</f>
        <v>NAPOLI</v>
      </c>
      <c r="AX28" s="57">
        <v>76</v>
      </c>
      <c r="AY28" s="63"/>
      <c r="AZ28" s="64"/>
      <c r="BA28" s="1"/>
      <c r="BB28" s="21" t="s">
        <v>136</v>
      </c>
      <c r="BC28" s="62">
        <v>1</v>
      </c>
      <c r="BD28" s="57" t="str">
        <f>VLOOKUP(BB28,Q.Attaccanti!$B:$C,2,FALSE)</f>
        <v>MILAN</v>
      </c>
      <c r="BE28" s="57">
        <v>37</v>
      </c>
      <c r="BF28" s="63"/>
      <c r="BG28" s="64"/>
      <c r="BH28" s="1"/>
      <c r="BI28" s="21" t="s">
        <v>400</v>
      </c>
      <c r="BJ28" s="62">
        <v>1</v>
      </c>
      <c r="BK28" s="57" t="str">
        <f>VLOOKUP(BI28,Q.Attaccanti!$B:$C,2,FALSE)</f>
        <v>LAZIO</v>
      </c>
      <c r="BL28" s="57">
        <v>26</v>
      </c>
      <c r="BM28" s="63"/>
      <c r="BN28" s="64"/>
      <c r="BO28" s="1"/>
      <c r="BP28" s="21" t="s">
        <v>454</v>
      </c>
      <c r="BQ28" s="62">
        <v>1</v>
      </c>
      <c r="BR28" s="57" t="str">
        <f>VLOOKUP(BP28,Q.Attaccanti!$B:$C,2,FALSE)</f>
        <v>LECCE</v>
      </c>
      <c r="BS28" s="57">
        <v>21</v>
      </c>
      <c r="BT28" s="63"/>
      <c r="BU28" s="64"/>
    </row>
    <row r="29" spans="2:73" x14ac:dyDescent="0.15">
      <c r="B29" s="72">
        <v>23</v>
      </c>
      <c r="C29" s="45"/>
      <c r="D29" s="21" t="s">
        <v>457</v>
      </c>
      <c r="E29" s="62">
        <v>1</v>
      </c>
      <c r="F29" s="57" t="str">
        <f>VLOOKUP(D29,Q.Attaccanti!$B:$C,2,FALSE)</f>
        <v>JUVENTUS</v>
      </c>
      <c r="G29" s="57">
        <v>42</v>
      </c>
      <c r="H29" s="57"/>
      <c r="I29" s="63"/>
      <c r="J29" s="64"/>
      <c r="K29" s="1"/>
      <c r="L29" s="21" t="s">
        <v>623</v>
      </c>
      <c r="M29" s="62">
        <v>1</v>
      </c>
      <c r="N29" s="57" t="str">
        <f>VLOOKUP(L29,Q.Attaccanti!$B:$C,2,FALSE)</f>
        <v>INTER</v>
      </c>
      <c r="O29" s="57">
        <v>46</v>
      </c>
      <c r="P29" s="63"/>
      <c r="Q29" s="64"/>
      <c r="R29" s="1"/>
      <c r="S29" s="21" t="s">
        <v>215</v>
      </c>
      <c r="T29" s="62">
        <v>1</v>
      </c>
      <c r="U29" s="57" t="str">
        <f>VLOOKUP(S29,Q.Attaccanti!$B:$C,2,FALSE)</f>
        <v>INTER</v>
      </c>
      <c r="V29" s="57">
        <v>3</v>
      </c>
      <c r="W29" s="63"/>
      <c r="X29" s="64"/>
      <c r="Y29" s="1"/>
      <c r="Z29" s="21" t="s">
        <v>299</v>
      </c>
      <c r="AA29" s="62">
        <v>1</v>
      </c>
      <c r="AB29" s="57" t="str">
        <f>VLOOKUP(Z29,Q.Attaccanti!$B:$C,2,FALSE)</f>
        <v>ATALANTA</v>
      </c>
      <c r="AC29" s="57">
        <v>30</v>
      </c>
      <c r="AD29" s="63"/>
      <c r="AE29" s="64"/>
      <c r="AF29" s="1"/>
      <c r="AG29" s="21" t="s">
        <v>740</v>
      </c>
      <c r="AH29" s="62">
        <v>0</v>
      </c>
      <c r="AI29" s="57" t="str">
        <f>VLOOKUP(AG29,Q.Attaccanti!$B:$C,2,FALSE)</f>
        <v>BOLOGNA</v>
      </c>
      <c r="AJ29" s="57">
        <v>20</v>
      </c>
      <c r="AK29" s="63"/>
      <c r="AL29" s="64"/>
      <c r="AM29" s="1"/>
      <c r="AN29" s="21" t="s">
        <v>336</v>
      </c>
      <c r="AO29" s="62">
        <v>1</v>
      </c>
      <c r="AP29" s="57" t="str">
        <f>VLOOKUP(AN29,Q.Attaccanti!$B:$C,2,FALSE)</f>
        <v>UDINESE</v>
      </c>
      <c r="AQ29" s="57">
        <v>9</v>
      </c>
      <c r="AR29" s="63"/>
      <c r="AS29" s="64"/>
      <c r="AT29" s="1"/>
      <c r="AU29" s="21" t="s">
        <v>398</v>
      </c>
      <c r="AV29" s="62">
        <v>1</v>
      </c>
      <c r="AW29" s="57" t="str">
        <f>VLOOKUP(AU29,Q.Attaccanti!$B:$C,2,FALSE)</f>
        <v>MILAN</v>
      </c>
      <c r="AX29" s="57">
        <v>47</v>
      </c>
      <c r="AY29" s="63"/>
      <c r="AZ29" s="64"/>
      <c r="BA29" s="1"/>
      <c r="BB29" s="21" t="s">
        <v>408</v>
      </c>
      <c r="BC29" s="62">
        <v>1</v>
      </c>
      <c r="BD29" s="57" t="str">
        <f>VLOOKUP(BB29,Q.Attaccanti!$B:$C,2,FALSE)</f>
        <v>EMPOLI</v>
      </c>
      <c r="BE29" s="57">
        <v>6</v>
      </c>
      <c r="BF29" s="63"/>
      <c r="BG29" s="64"/>
      <c r="BH29" s="1"/>
      <c r="BI29" s="21" t="s">
        <v>630</v>
      </c>
      <c r="BJ29" s="62">
        <v>1</v>
      </c>
      <c r="BK29" s="57" t="str">
        <f>VLOOKUP(BI29,Q.Attaccanti!$B:$C,2,FALSE)</f>
        <v>PARMA</v>
      </c>
      <c r="BL29" s="57">
        <v>37</v>
      </c>
      <c r="BM29" s="63"/>
      <c r="BN29" s="64"/>
      <c r="BO29" s="1"/>
      <c r="BP29" s="21" t="s">
        <v>222</v>
      </c>
      <c r="BQ29" s="62">
        <v>1</v>
      </c>
      <c r="BR29" s="57" t="str">
        <f>VLOOKUP(BP29,Q.Attaccanti!$B:$C,2,FALSE)</f>
        <v>FIORENTINA</v>
      </c>
      <c r="BS29" s="57">
        <v>90</v>
      </c>
      <c r="BT29" s="63"/>
      <c r="BU29" s="64"/>
    </row>
    <row r="30" spans="2:73" x14ac:dyDescent="0.15">
      <c r="B30" s="72">
        <v>24</v>
      </c>
      <c r="C30" s="45"/>
      <c r="D30" s="21" t="s">
        <v>742</v>
      </c>
      <c r="E30" s="62">
        <v>1</v>
      </c>
      <c r="F30" s="57" t="str">
        <f>VLOOKUP(D30,Q.Attaccanti!$B:$C,2,FALSE)</f>
        <v>NAPOLI</v>
      </c>
      <c r="G30" s="57">
        <v>52</v>
      </c>
      <c r="H30" s="57"/>
      <c r="I30" s="63"/>
      <c r="J30" s="64"/>
      <c r="K30" s="1"/>
      <c r="L30" s="21" t="s">
        <v>633</v>
      </c>
      <c r="M30" s="62">
        <v>0</v>
      </c>
      <c r="N30" s="57" t="str">
        <f>VLOOKUP(L30,Q.Attaccanti!$B:$C,2,FALSE)</f>
        <v>PARMA</v>
      </c>
      <c r="O30" s="57">
        <v>23</v>
      </c>
      <c r="P30" s="63"/>
      <c r="Q30" s="64"/>
      <c r="R30" s="1"/>
      <c r="S30" s="21" t="s">
        <v>221</v>
      </c>
      <c r="T30" s="62">
        <v>0</v>
      </c>
      <c r="U30" s="57" t="str">
        <f>VLOOKUP(S30,Q.Attaccanti!$B:$C,2,FALSE)</f>
        <v>MILAN</v>
      </c>
      <c r="V30" s="57">
        <v>13</v>
      </c>
      <c r="W30" s="63"/>
      <c r="X30" s="64"/>
      <c r="Y30" s="1"/>
      <c r="Z30" s="21" t="s">
        <v>132</v>
      </c>
      <c r="AA30" s="62">
        <v>1</v>
      </c>
      <c r="AB30" s="57" t="str">
        <f>VLOOKUP(Z30,Q.Attaccanti!$B:$C,2,FALSE)</f>
        <v>CAGLIARI</v>
      </c>
      <c r="AC30" s="57">
        <v>9</v>
      </c>
      <c r="AD30" s="63"/>
      <c r="AE30" s="64"/>
      <c r="AF30" s="1"/>
      <c r="AG30" s="21" t="s">
        <v>504</v>
      </c>
      <c r="AH30" s="62">
        <v>1</v>
      </c>
      <c r="AI30" s="57" t="str">
        <f>VLOOKUP(AG30,Q.Attaccanti!$B:$C,2,FALSE)</f>
        <v>MILAN</v>
      </c>
      <c r="AJ30" s="57">
        <v>1</v>
      </c>
      <c r="AK30" s="63"/>
      <c r="AL30" s="64"/>
      <c r="AM30" s="1"/>
      <c r="AN30" s="21" t="s">
        <v>695</v>
      </c>
      <c r="AO30" s="62">
        <v>1</v>
      </c>
      <c r="AP30" s="57" t="str">
        <f>VLOOKUP(AN30,Q.Attaccanti!$B:$C,2,FALSE)</f>
        <v>ROMA</v>
      </c>
      <c r="AQ30" s="57">
        <v>155</v>
      </c>
      <c r="AR30" s="63"/>
      <c r="AS30" s="64"/>
      <c r="AT30" s="1"/>
      <c r="AU30" s="21" t="s">
        <v>505</v>
      </c>
      <c r="AV30" s="62">
        <v>1</v>
      </c>
      <c r="AW30" s="57" t="str">
        <f>VLOOKUP(AU30,Q.Attaccanti!$B:$C,2,FALSE)</f>
        <v>BOLOGNA</v>
      </c>
      <c r="AX30" s="57">
        <v>1</v>
      </c>
      <c r="AY30" s="63"/>
      <c r="AZ30" s="64"/>
      <c r="BA30" s="1"/>
      <c r="BB30" s="21" t="s">
        <v>440</v>
      </c>
      <c r="BC30" s="62">
        <v>1</v>
      </c>
      <c r="BD30" s="57" t="str">
        <f>VLOOKUP(BB30,Q.Attaccanti!$B:$C,2,FALSE)</f>
        <v>ATALANTA</v>
      </c>
      <c r="BE30" s="57">
        <v>17</v>
      </c>
      <c r="BF30" s="63"/>
      <c r="BG30" s="64"/>
      <c r="BH30" s="1"/>
      <c r="BI30" s="21" t="s">
        <v>171</v>
      </c>
      <c r="BJ30" s="62">
        <v>0</v>
      </c>
      <c r="BK30" s="57" t="str">
        <f>VLOOKUP(BI30,Q.Attaccanti!$B:$C,2,FALSE)</f>
        <v>ATALANTA</v>
      </c>
      <c r="BL30" s="57">
        <v>7</v>
      </c>
      <c r="BM30" s="63"/>
      <c r="BN30" s="64"/>
      <c r="BO30" s="1"/>
      <c r="BP30" s="22" t="s">
        <v>115</v>
      </c>
      <c r="BQ30" s="60">
        <v>0</v>
      </c>
      <c r="BR30" s="2" t="str">
        <f>VLOOKUP(BP30,Q.Attaccanti!$B:$C,2,FALSE)</f>
        <v>JUVENTUS</v>
      </c>
      <c r="BS30" s="2">
        <v>41</v>
      </c>
      <c r="BT30" s="23"/>
      <c r="BU30" s="32"/>
    </row>
    <row r="31" spans="2:73" x14ac:dyDescent="0.15">
      <c r="B31" s="72">
        <v>25</v>
      </c>
      <c r="C31" s="45"/>
      <c r="D31" s="21" t="s">
        <v>445</v>
      </c>
      <c r="E31" s="62">
        <v>1</v>
      </c>
      <c r="F31" s="57" t="str">
        <f>VLOOKUP(D31,Q.Attaccanti!$B:$C,2,FALSE)</f>
        <v>LAZIO</v>
      </c>
      <c r="G31" s="57">
        <v>1</v>
      </c>
      <c r="H31" s="57"/>
      <c r="I31" s="63"/>
      <c r="J31" s="64"/>
      <c r="K31" s="1"/>
      <c r="L31" s="21" t="s">
        <v>741</v>
      </c>
      <c r="M31" s="62">
        <v>1</v>
      </c>
      <c r="N31" s="57" t="str">
        <f>VLOOKUP(L31,Q.Attaccanti!$B:$C,2,FALSE)</f>
        <v>JUVENTUS</v>
      </c>
      <c r="O31" s="57">
        <v>1</v>
      </c>
      <c r="P31" s="63"/>
      <c r="Q31" s="64"/>
      <c r="R31" s="1"/>
      <c r="S31" s="21" t="s">
        <v>875</v>
      </c>
      <c r="T31" s="62">
        <v>0</v>
      </c>
      <c r="U31" s="57" t="str">
        <f>VLOOKUP(S31,Q.Attaccanti!$B:$C,2,FALSE)</f>
        <v>JUVENTUS</v>
      </c>
      <c r="V31" s="57">
        <v>107</v>
      </c>
      <c r="W31" s="63"/>
      <c r="X31" s="64"/>
      <c r="Y31" s="1"/>
      <c r="Z31" s="21" t="s">
        <v>876</v>
      </c>
      <c r="AA31" s="62">
        <v>0</v>
      </c>
      <c r="AB31" s="57" t="str">
        <f>VLOOKUP(Z31,Q.Attaccanti!$B:$C,2,FALSE)</f>
        <v>COMO</v>
      </c>
      <c r="AC31" s="57">
        <v>50</v>
      </c>
      <c r="AD31" s="63"/>
      <c r="AE31" s="64"/>
      <c r="AF31" s="1"/>
      <c r="AG31" s="21" t="s">
        <v>627</v>
      </c>
      <c r="AH31" s="62">
        <v>1</v>
      </c>
      <c r="AI31" s="57" t="str">
        <f>VLOOKUP(AG31,Q.Attaccanti!$B:$C,2,FALSE)</f>
        <v>TORINO</v>
      </c>
      <c r="AJ31" s="57">
        <v>56</v>
      </c>
      <c r="AK31" s="63"/>
      <c r="AL31" s="64"/>
      <c r="AM31" s="1"/>
      <c r="AN31" s="21" t="s">
        <v>628</v>
      </c>
      <c r="AO31" s="62">
        <v>1</v>
      </c>
      <c r="AP31" s="57" t="str">
        <f>VLOOKUP(AN31,Q.Attaccanti!$B:$C,2,FALSE)</f>
        <v>COMO</v>
      </c>
      <c r="AQ31" s="57">
        <v>8</v>
      </c>
      <c r="AR31" s="63"/>
      <c r="AS31" s="64"/>
      <c r="AT31" s="1"/>
      <c r="AU31" s="21" t="s">
        <v>208</v>
      </c>
      <c r="AV31" s="62">
        <v>1</v>
      </c>
      <c r="AW31" s="57" t="str">
        <f>VLOOKUP(AU31,Q.Attaccanti!$B:$C,2,FALSE)</f>
        <v>PARMA</v>
      </c>
      <c r="AX31" s="57">
        <v>2</v>
      </c>
      <c r="AY31" s="63"/>
      <c r="AZ31" s="64"/>
      <c r="BA31" s="1"/>
      <c r="BB31" s="21" t="s">
        <v>900</v>
      </c>
      <c r="BC31" s="62">
        <v>0</v>
      </c>
      <c r="BD31" s="57" t="str">
        <f>VLOOKUP(BB31,Q.Attaccanti!$B:$C,2,FALSE)</f>
        <v>MILAN</v>
      </c>
      <c r="BE31" s="57">
        <v>78</v>
      </c>
      <c r="BF31" s="63"/>
      <c r="BG31" s="64"/>
      <c r="BH31" s="1"/>
      <c r="BI31" s="21" t="s">
        <v>739</v>
      </c>
      <c r="BJ31" s="62">
        <v>1</v>
      </c>
      <c r="BK31" s="57" t="str">
        <f>VLOOKUP(BI31,Q.Attaccanti!$B:$C,2,FALSE)</f>
        <v>JUVENTUS</v>
      </c>
      <c r="BL31" s="57">
        <v>3</v>
      </c>
      <c r="BM31" s="63"/>
      <c r="BN31" s="64"/>
      <c r="BO31" s="1"/>
      <c r="BP31" s="22" t="s">
        <v>442</v>
      </c>
      <c r="BQ31" s="60">
        <v>1</v>
      </c>
      <c r="BR31" s="2" t="str">
        <f>VLOOKUP(BP31,Q.Attaccanti!$B:$C,2,FALSE)</f>
        <v>FIORENTINA</v>
      </c>
      <c r="BS31" s="2">
        <v>1</v>
      </c>
      <c r="BT31" s="63"/>
      <c r="BU31" s="64"/>
    </row>
    <row r="32" spans="2:73" ht="14" thickBot="1" x14ac:dyDescent="0.2">
      <c r="B32" s="73">
        <v>26</v>
      </c>
      <c r="C32" s="45"/>
      <c r="D32" s="33" t="s">
        <v>904</v>
      </c>
      <c r="E32" s="65">
        <v>0</v>
      </c>
      <c r="F32" s="34" t="str">
        <f>VLOOKUP(D32,Q.Attaccanti!$B:$C,2,FALSE)</f>
        <v>CAGLIARI</v>
      </c>
      <c r="G32" s="34">
        <v>10</v>
      </c>
      <c r="H32" s="34"/>
      <c r="I32" s="34"/>
      <c r="J32" s="66"/>
      <c r="K32" s="1"/>
      <c r="L32" s="33" t="s">
        <v>402</v>
      </c>
      <c r="M32" s="65">
        <v>0</v>
      </c>
      <c r="N32" s="34" t="str">
        <f>VLOOKUP(L32,Q.Attaccanti!$B:$C,2,FALSE)</f>
        <v>FIORENTINA</v>
      </c>
      <c r="O32" s="34">
        <v>24</v>
      </c>
      <c r="P32" s="34"/>
      <c r="Q32" s="66"/>
      <c r="R32" s="1"/>
      <c r="S32" s="33" t="s">
        <v>511</v>
      </c>
      <c r="T32" s="65">
        <v>0</v>
      </c>
      <c r="U32" s="34" t="str">
        <f>VLOOKUP(S32,Q.Attaccanti!$B:$C,2,FALSE)</f>
        <v>LECCE</v>
      </c>
      <c r="V32" s="34">
        <v>1</v>
      </c>
      <c r="W32" s="34"/>
      <c r="X32" s="66"/>
      <c r="Y32" s="1"/>
      <c r="Z32" s="33" t="s">
        <v>142</v>
      </c>
      <c r="AA32" s="65">
        <v>0</v>
      </c>
      <c r="AB32" s="34" t="str">
        <f>VLOOKUP(Z32,Q.Attaccanti!$B:$C,2,FALSE)</f>
        <v>LAZIO</v>
      </c>
      <c r="AC32" s="34">
        <v>1</v>
      </c>
      <c r="AD32" s="34"/>
      <c r="AE32" s="66"/>
      <c r="AF32" s="1"/>
      <c r="AG32" s="33" t="s">
        <v>510</v>
      </c>
      <c r="AH32" s="65">
        <v>0</v>
      </c>
      <c r="AI32" s="34" t="str">
        <f>VLOOKUP(AG32,Q.Attaccanti!$B:$C,2,FALSE)</f>
        <v>BOLOGNA</v>
      </c>
      <c r="AJ32" s="34">
        <v>20</v>
      </c>
      <c r="AK32" s="34"/>
      <c r="AL32" s="66"/>
      <c r="AM32" s="1"/>
      <c r="AN32" s="33" t="s">
        <v>901</v>
      </c>
      <c r="AO32" s="65">
        <v>0</v>
      </c>
      <c r="AP32" s="34" t="str">
        <f>VLOOKUP(AN32,Q.Attaccanti!$B:$C,2,FALSE)</f>
        <v>MILAN</v>
      </c>
      <c r="AQ32" s="34">
        <v>75</v>
      </c>
      <c r="AR32" s="34"/>
      <c r="AS32" s="66"/>
      <c r="AT32" s="1"/>
      <c r="AU32" s="33" t="s">
        <v>66</v>
      </c>
      <c r="AV32" s="65">
        <v>0</v>
      </c>
      <c r="AW32" s="34" t="str">
        <f>VLOOKUP(AU32,Q.Attaccanti!$B:$C,2,FALSE)</f>
        <v>NAPOLI</v>
      </c>
      <c r="AX32" s="34">
        <v>1</v>
      </c>
      <c r="AY32" s="34"/>
      <c r="AZ32" s="66"/>
      <c r="BA32" s="1"/>
      <c r="BB32" s="33" t="s">
        <v>624</v>
      </c>
      <c r="BC32" s="65">
        <v>0</v>
      </c>
      <c r="BD32" s="34" t="str">
        <f>VLOOKUP(BB32,Q.Attaccanti!$B:$C,2,FALSE)</f>
        <v>BOLOGNA</v>
      </c>
      <c r="BE32" s="34">
        <v>1</v>
      </c>
      <c r="BF32" s="34"/>
      <c r="BG32" s="66"/>
      <c r="BH32" s="1"/>
      <c r="BI32" s="33" t="s">
        <v>629</v>
      </c>
      <c r="BJ32" s="65">
        <v>1</v>
      </c>
      <c r="BK32" s="34" t="str">
        <f>VLOOKUP(BI32,Q.Attaccanti!$B:$C,2,FALSE)</f>
        <v>CAGLIARI</v>
      </c>
      <c r="BL32" s="34">
        <v>4</v>
      </c>
      <c r="BM32" s="34"/>
      <c r="BN32" s="66"/>
      <c r="BO32" s="46"/>
      <c r="BP32" s="33" t="s">
        <v>902</v>
      </c>
      <c r="BQ32" s="65">
        <v>0</v>
      </c>
      <c r="BR32" s="34" t="str">
        <f>VLOOKUP(BP32,Q.Attaccanti!$B:$C,2,FALSE)</f>
        <v>COMO</v>
      </c>
      <c r="BS32" s="34">
        <v>7</v>
      </c>
      <c r="BT32" s="34"/>
      <c r="BU32" s="66"/>
    </row>
    <row r="33" spans="2:73" ht="14" thickBot="1" x14ac:dyDescent="0.2">
      <c r="D33" s="1"/>
      <c r="E33" s="1"/>
      <c r="F33" s="1"/>
      <c r="G33" s="1"/>
      <c r="H33" s="1"/>
      <c r="I33" s="1"/>
      <c r="L33" s="1"/>
      <c r="M33" s="1"/>
      <c r="N33" s="1"/>
      <c r="O33" s="1"/>
      <c r="P33" s="1"/>
      <c r="R33" s="1"/>
      <c r="S33" s="1"/>
      <c r="T33" s="1"/>
      <c r="U33" s="1"/>
      <c r="V33" s="1"/>
      <c r="W33" s="1"/>
      <c r="Y33" s="1"/>
      <c r="Z33" s="1"/>
      <c r="AA33" s="1"/>
      <c r="AB33" s="1"/>
      <c r="AC33" s="1"/>
      <c r="AD33" s="1"/>
      <c r="AF33" s="1"/>
      <c r="AG33" s="1"/>
      <c r="AH33" s="1"/>
      <c r="AI33" s="1"/>
      <c r="AJ33" s="1"/>
      <c r="AK33" s="1"/>
      <c r="AN33" s="1"/>
      <c r="AO33" s="1"/>
      <c r="AP33" s="1"/>
      <c r="AQ33" s="1"/>
      <c r="AR33" s="1"/>
      <c r="AT33" s="1"/>
      <c r="AU33" s="1"/>
      <c r="AV33" s="1"/>
      <c r="AW33" s="1"/>
      <c r="AX33" s="1"/>
      <c r="AY33" s="1"/>
      <c r="BA33" s="1"/>
      <c r="BB33" s="1"/>
      <c r="BC33" s="1"/>
      <c r="BD33" s="1"/>
      <c r="BE33" s="1"/>
      <c r="BF33" s="1"/>
      <c r="BH33" s="1"/>
      <c r="BI33" s="1"/>
      <c r="BJ33" s="1"/>
      <c r="BK33" s="1"/>
      <c r="BL33" s="1"/>
      <c r="BM33" s="1"/>
      <c r="BO33" s="1"/>
      <c r="BP33" s="1"/>
      <c r="BQ33" s="1"/>
      <c r="BR33" s="1"/>
      <c r="BS33" s="1"/>
      <c r="BT33" s="1"/>
    </row>
    <row r="34" spans="2:73" x14ac:dyDescent="0.15">
      <c r="B34" s="47" t="s">
        <v>771</v>
      </c>
      <c r="C34" s="9"/>
      <c r="D34" s="100">
        <f>D$46+300</f>
        <v>323</v>
      </c>
      <c r="E34" s="101"/>
      <c r="F34" s="102"/>
      <c r="G34" s="102"/>
      <c r="H34" s="102"/>
      <c r="I34" s="102"/>
      <c r="J34" s="103"/>
      <c r="K34" s="41"/>
      <c r="L34" s="100">
        <f>L$46+300</f>
        <v>305</v>
      </c>
      <c r="M34" s="101"/>
      <c r="N34" s="102"/>
      <c r="O34" s="102"/>
      <c r="P34" s="102"/>
      <c r="Q34" s="103"/>
      <c r="R34" s="70"/>
      <c r="S34" s="100">
        <f>S$46+300</f>
        <v>310</v>
      </c>
      <c r="T34" s="101"/>
      <c r="U34" s="102"/>
      <c r="V34" s="102"/>
      <c r="W34" s="102"/>
      <c r="X34" s="103"/>
      <c r="Y34" s="41"/>
      <c r="Z34" s="100">
        <f>Z$46+300</f>
        <v>317</v>
      </c>
      <c r="AA34" s="101"/>
      <c r="AB34" s="102"/>
      <c r="AC34" s="102"/>
      <c r="AD34" s="102"/>
      <c r="AE34" s="103"/>
      <c r="AF34" s="41"/>
      <c r="AG34" s="100">
        <f>AG$46+300</f>
        <v>378</v>
      </c>
      <c r="AH34" s="101"/>
      <c r="AI34" s="102"/>
      <c r="AJ34" s="102"/>
      <c r="AK34" s="102"/>
      <c r="AL34" s="103"/>
      <c r="AM34" s="41"/>
      <c r="AN34" s="100">
        <f>AN$46+300</f>
        <v>313</v>
      </c>
      <c r="AO34" s="101"/>
      <c r="AP34" s="102"/>
      <c r="AQ34" s="102"/>
      <c r="AR34" s="102"/>
      <c r="AS34" s="103"/>
      <c r="AT34" s="41"/>
      <c r="AU34" s="100">
        <f>AU$46+300</f>
        <v>349</v>
      </c>
      <c r="AV34" s="101"/>
      <c r="AW34" s="102"/>
      <c r="AX34" s="102"/>
      <c r="AY34" s="102"/>
      <c r="AZ34" s="103"/>
      <c r="BA34" s="41"/>
      <c r="BB34" s="100">
        <f>BB$46+300</f>
        <v>348</v>
      </c>
      <c r="BC34" s="101"/>
      <c r="BD34" s="102"/>
      <c r="BE34" s="102"/>
      <c r="BF34" s="102"/>
      <c r="BG34" s="103"/>
      <c r="BH34" s="41"/>
      <c r="BI34" s="100">
        <f>BI$46+300</f>
        <v>338</v>
      </c>
      <c r="BJ34" s="101"/>
      <c r="BK34" s="102"/>
      <c r="BL34" s="102"/>
      <c r="BM34" s="102"/>
      <c r="BN34" s="103"/>
      <c r="BO34" s="41"/>
      <c r="BP34" s="100">
        <f>BP$46+300</f>
        <v>357</v>
      </c>
      <c r="BQ34" s="101"/>
      <c r="BR34" s="102"/>
      <c r="BS34" s="102"/>
      <c r="BT34" s="102"/>
      <c r="BU34" s="103"/>
    </row>
    <row r="35" spans="2:73" x14ac:dyDescent="0.15">
      <c r="B35" s="48" t="s">
        <v>772</v>
      </c>
      <c r="C35" s="9"/>
      <c r="D35" s="110">
        <v>0</v>
      </c>
      <c r="E35" s="108"/>
      <c r="F35" s="109"/>
      <c r="G35" s="109"/>
      <c r="H35" s="109"/>
      <c r="I35" s="109"/>
      <c r="J35" s="111"/>
      <c r="K35" s="40"/>
      <c r="L35" s="110">
        <v>0</v>
      </c>
      <c r="M35" s="108"/>
      <c r="N35" s="109"/>
      <c r="O35" s="109"/>
      <c r="P35" s="109"/>
      <c r="Q35" s="111"/>
      <c r="R35" s="70"/>
      <c r="S35" s="110">
        <v>0</v>
      </c>
      <c r="T35" s="108"/>
      <c r="U35" s="109"/>
      <c r="V35" s="109"/>
      <c r="W35" s="109"/>
      <c r="X35" s="111"/>
      <c r="Y35" s="40"/>
      <c r="Z35" s="110">
        <v>0</v>
      </c>
      <c r="AA35" s="108"/>
      <c r="AB35" s="109"/>
      <c r="AC35" s="109"/>
      <c r="AD35" s="109"/>
      <c r="AE35" s="111"/>
      <c r="AF35" s="40"/>
      <c r="AG35" s="110">
        <v>0</v>
      </c>
      <c r="AH35" s="108"/>
      <c r="AI35" s="109"/>
      <c r="AJ35" s="109"/>
      <c r="AK35" s="109"/>
      <c r="AL35" s="111"/>
      <c r="AM35" s="40"/>
      <c r="AN35" s="110">
        <v>0</v>
      </c>
      <c r="AO35" s="108"/>
      <c r="AP35" s="109"/>
      <c r="AQ35" s="109"/>
      <c r="AR35" s="109"/>
      <c r="AS35" s="111"/>
      <c r="AT35" s="40"/>
      <c r="AU35" s="110">
        <v>0</v>
      </c>
      <c r="AV35" s="108"/>
      <c r="AW35" s="109"/>
      <c r="AX35" s="109"/>
      <c r="AY35" s="109"/>
      <c r="AZ35" s="111"/>
      <c r="BA35" s="40"/>
      <c r="BB35" s="110">
        <v>0</v>
      </c>
      <c r="BC35" s="108"/>
      <c r="BD35" s="109"/>
      <c r="BE35" s="109"/>
      <c r="BF35" s="109"/>
      <c r="BG35" s="111"/>
      <c r="BH35" s="40"/>
      <c r="BI35" s="110">
        <v>0</v>
      </c>
      <c r="BJ35" s="108"/>
      <c r="BK35" s="109"/>
      <c r="BL35" s="109"/>
      <c r="BM35" s="109"/>
      <c r="BN35" s="111"/>
      <c r="BO35" s="40"/>
      <c r="BP35" s="110">
        <v>0</v>
      </c>
      <c r="BQ35" s="108"/>
      <c r="BR35" s="109"/>
      <c r="BS35" s="109"/>
      <c r="BT35" s="109"/>
      <c r="BU35" s="111"/>
    </row>
    <row r="36" spans="2:73" ht="14" thickBot="1" x14ac:dyDescent="0.2">
      <c r="B36" s="49" t="s">
        <v>773</v>
      </c>
      <c r="C36" s="40"/>
      <c r="D36" s="116">
        <f>SUM(D34:D35)</f>
        <v>323</v>
      </c>
      <c r="E36" s="117"/>
      <c r="F36" s="117"/>
      <c r="G36" s="117"/>
      <c r="H36" s="117"/>
      <c r="I36" s="117"/>
      <c r="J36" s="118"/>
      <c r="K36" s="41"/>
      <c r="L36" s="116">
        <f>SUM(L34:L35)</f>
        <v>305</v>
      </c>
      <c r="M36" s="117"/>
      <c r="N36" s="123"/>
      <c r="O36" s="123"/>
      <c r="P36" s="123"/>
      <c r="Q36" s="124"/>
      <c r="R36" s="70"/>
      <c r="S36" s="116">
        <f>SUM(S34:S35)</f>
        <v>310</v>
      </c>
      <c r="T36" s="117"/>
      <c r="U36" s="123"/>
      <c r="V36" s="123"/>
      <c r="W36" s="123"/>
      <c r="X36" s="124"/>
      <c r="Y36" s="41"/>
      <c r="Z36" s="116">
        <f>SUM(Z34:Z35)</f>
        <v>317</v>
      </c>
      <c r="AA36" s="117"/>
      <c r="AB36" s="123"/>
      <c r="AC36" s="123"/>
      <c r="AD36" s="123"/>
      <c r="AE36" s="124"/>
      <c r="AF36" s="41"/>
      <c r="AG36" s="116">
        <f>SUM(AG34:AG35)</f>
        <v>378</v>
      </c>
      <c r="AH36" s="117"/>
      <c r="AI36" s="123"/>
      <c r="AJ36" s="123"/>
      <c r="AK36" s="123"/>
      <c r="AL36" s="124"/>
      <c r="AM36" s="41"/>
      <c r="AN36" s="116">
        <f>SUM(AN34:AN35)</f>
        <v>313</v>
      </c>
      <c r="AO36" s="117"/>
      <c r="AP36" s="123"/>
      <c r="AQ36" s="123"/>
      <c r="AR36" s="123"/>
      <c r="AS36" s="124"/>
      <c r="AT36" s="41"/>
      <c r="AU36" s="116">
        <f>SUM(AU34:AU35)</f>
        <v>349</v>
      </c>
      <c r="AV36" s="117"/>
      <c r="AW36" s="123"/>
      <c r="AX36" s="123"/>
      <c r="AY36" s="123"/>
      <c r="AZ36" s="124"/>
      <c r="BA36" s="41"/>
      <c r="BB36" s="116">
        <f>SUM(BB34:BB35)</f>
        <v>348</v>
      </c>
      <c r="BC36" s="117"/>
      <c r="BD36" s="123"/>
      <c r="BE36" s="123"/>
      <c r="BF36" s="123"/>
      <c r="BG36" s="124"/>
      <c r="BH36" s="41"/>
      <c r="BI36" s="116">
        <f>SUM(BI34:BI35)</f>
        <v>338</v>
      </c>
      <c r="BJ36" s="117"/>
      <c r="BK36" s="123"/>
      <c r="BL36" s="123"/>
      <c r="BM36" s="123"/>
      <c r="BN36" s="124"/>
      <c r="BO36" s="41"/>
      <c r="BP36" s="116">
        <f>SUM(BP34:BP35)</f>
        <v>357</v>
      </c>
      <c r="BQ36" s="117"/>
      <c r="BR36" s="123"/>
      <c r="BS36" s="123"/>
      <c r="BT36" s="123"/>
      <c r="BU36" s="124"/>
    </row>
    <row r="37" spans="2:73" ht="7" customHeight="1" thickBot="1" x14ac:dyDescent="0.2">
      <c r="B37" s="40"/>
      <c r="C37" s="40"/>
      <c r="D37" s="108"/>
      <c r="E37" s="108"/>
      <c r="F37" s="109"/>
      <c r="G37" s="109"/>
      <c r="H37" s="109"/>
      <c r="I37" s="109"/>
      <c r="J37" s="109"/>
      <c r="K37" s="41"/>
      <c r="L37" s="108"/>
      <c r="M37" s="108"/>
      <c r="N37" s="109"/>
      <c r="O37" s="109"/>
      <c r="P37" s="109"/>
      <c r="Q37" s="109"/>
      <c r="R37" s="70"/>
      <c r="S37" s="108"/>
      <c r="T37" s="108"/>
      <c r="U37" s="109"/>
      <c r="V37" s="109"/>
      <c r="W37" s="109"/>
      <c r="X37" s="109"/>
      <c r="Y37" s="41"/>
      <c r="Z37" s="108"/>
      <c r="AA37" s="108"/>
      <c r="AB37" s="109"/>
      <c r="AC37" s="109"/>
      <c r="AD37" s="109"/>
      <c r="AE37" s="109"/>
      <c r="AF37" s="41"/>
      <c r="AG37" s="108"/>
      <c r="AH37" s="108"/>
      <c r="AI37" s="109"/>
      <c r="AJ37" s="109"/>
      <c r="AK37" s="109"/>
      <c r="AL37" s="109"/>
      <c r="AM37" s="41"/>
      <c r="AN37" s="108"/>
      <c r="AO37" s="108"/>
      <c r="AP37" s="109"/>
      <c r="AQ37" s="109"/>
      <c r="AR37" s="109"/>
      <c r="AS37" s="109"/>
      <c r="AT37" s="41"/>
      <c r="AU37" s="108"/>
      <c r="AV37" s="108"/>
      <c r="AW37" s="109"/>
      <c r="AX37" s="109"/>
      <c r="AY37" s="109"/>
      <c r="AZ37" s="109"/>
      <c r="BA37" s="41"/>
      <c r="BB37" s="108"/>
      <c r="BC37" s="108"/>
      <c r="BD37" s="109"/>
      <c r="BE37" s="109"/>
      <c r="BF37" s="109"/>
      <c r="BG37" s="109"/>
      <c r="BH37" s="41"/>
      <c r="BI37" s="108"/>
      <c r="BJ37" s="108"/>
      <c r="BK37" s="109"/>
      <c r="BL37" s="109"/>
      <c r="BM37" s="109"/>
      <c r="BN37" s="109"/>
      <c r="BO37" s="41"/>
      <c r="BP37" s="108"/>
      <c r="BQ37" s="108"/>
      <c r="BR37" s="109"/>
      <c r="BS37" s="109"/>
      <c r="BT37" s="109"/>
      <c r="BU37" s="109"/>
    </row>
    <row r="38" spans="2:73" x14ac:dyDescent="0.15">
      <c r="B38" s="50" t="s">
        <v>774</v>
      </c>
      <c r="C38" s="9"/>
      <c r="D38" s="100">
        <f>-(SUM(J$4:J$6)+SUM(J$8:J$15)+SUM(J$17:J$25)+SUM(J$27:J$32))</f>
        <v>0</v>
      </c>
      <c r="E38" s="101"/>
      <c r="F38" s="102"/>
      <c r="G38" s="102"/>
      <c r="H38" s="102"/>
      <c r="I38" s="102"/>
      <c r="J38" s="103"/>
      <c r="K38" s="41"/>
      <c r="L38" s="100">
        <f>-(SUM(Q$4:Q$6)+SUM(Q$8:Q$15)+SUM(Q$17:Q$25)+SUM(Q$27:Q$32))</f>
        <v>0</v>
      </c>
      <c r="M38" s="101"/>
      <c r="N38" s="102"/>
      <c r="O38" s="102"/>
      <c r="P38" s="102"/>
      <c r="Q38" s="103"/>
      <c r="R38" s="70"/>
      <c r="S38" s="100">
        <f>-(SUM(X$4:X$6)+SUM(X$8:X$15)+SUM(X$17:X$25)+SUM(X$27:X$32))</f>
        <v>0</v>
      </c>
      <c r="T38" s="101"/>
      <c r="U38" s="102"/>
      <c r="V38" s="102"/>
      <c r="W38" s="102"/>
      <c r="X38" s="103"/>
      <c r="Y38" s="41"/>
      <c r="Z38" s="100">
        <f>-(SUM(AE$4:AE$6)+SUM(AE$8:AE$15)+SUM(AE$17:AE$25)+SUM(AE$27:AE$32))</f>
        <v>0</v>
      </c>
      <c r="AA38" s="101"/>
      <c r="AB38" s="102"/>
      <c r="AC38" s="102"/>
      <c r="AD38" s="102"/>
      <c r="AE38" s="103"/>
      <c r="AF38" s="41"/>
      <c r="AG38" s="100">
        <f>-(SUM(AL$4:AL$6)+SUM(AL$8:AL$15)+SUM(AL$17:AL$25)+SUM(AL$27:AL$32))</f>
        <v>0</v>
      </c>
      <c r="AH38" s="101"/>
      <c r="AI38" s="102"/>
      <c r="AJ38" s="102"/>
      <c r="AK38" s="102"/>
      <c r="AL38" s="103"/>
      <c r="AM38" s="41"/>
      <c r="AN38" s="100">
        <f>-(SUM(AS$4:AS$6)+SUM(AS$8:AS$15)+SUM(AS$17:AS$25)+SUM(AS$27:AS$32))</f>
        <v>0</v>
      </c>
      <c r="AO38" s="101"/>
      <c r="AP38" s="102"/>
      <c r="AQ38" s="102"/>
      <c r="AR38" s="102"/>
      <c r="AS38" s="103"/>
      <c r="AT38" s="41"/>
      <c r="AU38" s="100">
        <f>-(SUM(AZ$4:AZ$6)+SUM(AZ$8:AZ$15)+SUM(AZ$17:AZ$25)+SUM(AZ$27:AZ$32))</f>
        <v>0</v>
      </c>
      <c r="AV38" s="101"/>
      <c r="AW38" s="102"/>
      <c r="AX38" s="102"/>
      <c r="AY38" s="102"/>
      <c r="AZ38" s="103"/>
      <c r="BA38" s="41"/>
      <c r="BB38" s="100">
        <f>-(SUM(BG$4:BG$6)+SUM(BG$8:BG$15)+SUM(BG$17:BG$25)+SUM(BG$27:BG$32))</f>
        <v>0</v>
      </c>
      <c r="BC38" s="101"/>
      <c r="BD38" s="102"/>
      <c r="BE38" s="102"/>
      <c r="BF38" s="102"/>
      <c r="BG38" s="103"/>
      <c r="BH38" s="41"/>
      <c r="BI38" s="100">
        <f>-(SUM(BN$4:BN$6)+SUM(BN$8:BN$15)+SUM(BN$17:BN$25)+SUM(BN$27:BN$32))</f>
        <v>0</v>
      </c>
      <c r="BJ38" s="101"/>
      <c r="BK38" s="102"/>
      <c r="BL38" s="102"/>
      <c r="BM38" s="102"/>
      <c r="BN38" s="103"/>
      <c r="BO38" s="41"/>
      <c r="BP38" s="100">
        <f>-(SUM(BU$4:BU$6)+SUM(BU$8:BU$15)+SUM(BU$17:BU$25)+SUM(BU$27:BU$32))</f>
        <v>0</v>
      </c>
      <c r="BQ38" s="101"/>
      <c r="BR38" s="101"/>
      <c r="BS38" s="101"/>
      <c r="BT38" s="101"/>
      <c r="BU38" s="126"/>
    </row>
    <row r="39" spans="2:73" ht="14" thickBot="1" x14ac:dyDescent="0.2">
      <c r="B39" s="51" t="s">
        <v>775</v>
      </c>
      <c r="C39" s="40"/>
      <c r="D39" s="119">
        <v>0</v>
      </c>
      <c r="E39" s="120"/>
      <c r="F39" s="121"/>
      <c r="G39" s="121"/>
      <c r="H39" s="121"/>
      <c r="I39" s="121"/>
      <c r="J39" s="122"/>
      <c r="K39" s="40"/>
      <c r="L39" s="119">
        <v>2</v>
      </c>
      <c r="M39" s="120"/>
      <c r="N39" s="121"/>
      <c r="O39" s="121"/>
      <c r="P39" s="121"/>
      <c r="Q39" s="122"/>
      <c r="R39" s="70"/>
      <c r="S39" s="119">
        <v>28</v>
      </c>
      <c r="T39" s="120"/>
      <c r="U39" s="121"/>
      <c r="V39" s="121"/>
      <c r="W39" s="121"/>
      <c r="X39" s="122"/>
      <c r="Y39" s="40"/>
      <c r="Z39" s="119">
        <v>0</v>
      </c>
      <c r="AA39" s="120"/>
      <c r="AB39" s="121"/>
      <c r="AC39" s="121"/>
      <c r="AD39" s="121"/>
      <c r="AE39" s="122"/>
      <c r="AF39" s="40"/>
      <c r="AG39" s="119">
        <v>13</v>
      </c>
      <c r="AH39" s="120"/>
      <c r="AI39" s="121"/>
      <c r="AJ39" s="121"/>
      <c r="AK39" s="121"/>
      <c r="AL39" s="122"/>
      <c r="AM39" s="40"/>
      <c r="AN39" s="119">
        <v>69</v>
      </c>
      <c r="AO39" s="120"/>
      <c r="AP39" s="121"/>
      <c r="AQ39" s="121"/>
      <c r="AR39" s="121"/>
      <c r="AS39" s="122"/>
      <c r="AT39" s="40"/>
      <c r="AU39" s="119">
        <v>2</v>
      </c>
      <c r="AV39" s="120"/>
      <c r="AW39" s="121"/>
      <c r="AX39" s="121"/>
      <c r="AY39" s="121"/>
      <c r="AZ39" s="122"/>
      <c r="BA39" s="40"/>
      <c r="BB39" s="119">
        <v>64</v>
      </c>
      <c r="BC39" s="120"/>
      <c r="BD39" s="121"/>
      <c r="BE39" s="121"/>
      <c r="BF39" s="121"/>
      <c r="BG39" s="122"/>
      <c r="BH39" s="40"/>
      <c r="BI39" s="119">
        <v>1</v>
      </c>
      <c r="BJ39" s="120"/>
      <c r="BK39" s="120"/>
      <c r="BL39" s="120"/>
      <c r="BM39" s="120"/>
      <c r="BN39" s="125"/>
      <c r="BO39" s="40"/>
      <c r="BP39" s="119">
        <v>32</v>
      </c>
      <c r="BQ39" s="120"/>
      <c r="BR39" s="120"/>
      <c r="BS39" s="120"/>
      <c r="BT39" s="120"/>
      <c r="BU39" s="125"/>
    </row>
    <row r="40" spans="2:73" ht="7" customHeight="1" thickBot="1" x14ac:dyDescent="0.2">
      <c r="B40" s="40"/>
      <c r="C40" s="40"/>
      <c r="D40" s="108"/>
      <c r="E40" s="108"/>
      <c r="F40" s="109"/>
      <c r="G40" s="109"/>
      <c r="H40" s="109"/>
      <c r="I40" s="109"/>
      <c r="J40" s="109"/>
      <c r="K40" s="41"/>
      <c r="L40" s="108"/>
      <c r="M40" s="108"/>
      <c r="N40" s="109"/>
      <c r="O40" s="109"/>
      <c r="P40" s="109"/>
      <c r="Q40" s="109"/>
      <c r="R40" s="70"/>
      <c r="S40" s="108"/>
      <c r="T40" s="108"/>
      <c r="U40" s="109"/>
      <c r="V40" s="109"/>
      <c r="W40" s="109"/>
      <c r="X40" s="109"/>
      <c r="Y40" s="41"/>
      <c r="Z40" s="108"/>
      <c r="AA40" s="108"/>
      <c r="AB40" s="109"/>
      <c r="AC40" s="109"/>
      <c r="AD40" s="109"/>
      <c r="AE40" s="109"/>
      <c r="AF40" s="41"/>
      <c r="AG40" s="108"/>
      <c r="AH40" s="108"/>
      <c r="AI40" s="109"/>
      <c r="AJ40" s="109"/>
      <c r="AK40" s="109"/>
      <c r="AL40" s="109"/>
      <c r="AM40" s="41"/>
      <c r="AN40" s="108"/>
      <c r="AO40" s="108"/>
      <c r="AP40" s="109"/>
      <c r="AQ40" s="109"/>
      <c r="AR40" s="109"/>
      <c r="AS40" s="109"/>
      <c r="AT40" s="41"/>
      <c r="AU40" s="108"/>
      <c r="AV40" s="108"/>
      <c r="AW40" s="109"/>
      <c r="AX40" s="109"/>
      <c r="AY40" s="109"/>
      <c r="AZ40" s="109"/>
      <c r="BA40" s="41"/>
      <c r="BB40" s="108"/>
      <c r="BC40" s="108"/>
      <c r="BD40" s="109"/>
      <c r="BE40" s="109"/>
      <c r="BF40" s="109"/>
      <c r="BG40" s="109"/>
      <c r="BH40" s="41"/>
      <c r="BI40" s="108"/>
      <c r="BJ40" s="108"/>
      <c r="BK40" s="109"/>
      <c r="BL40" s="109"/>
      <c r="BM40" s="109"/>
      <c r="BN40" s="109"/>
      <c r="BO40" s="41"/>
      <c r="BP40" s="108"/>
      <c r="BQ40" s="108"/>
      <c r="BR40" s="109"/>
      <c r="BS40" s="109"/>
      <c r="BT40" s="109"/>
      <c r="BU40" s="109"/>
    </row>
    <row r="41" spans="2:73" x14ac:dyDescent="0.15">
      <c r="B41" s="52" t="s">
        <v>776</v>
      </c>
      <c r="C41" s="9"/>
      <c r="D41" s="100">
        <f>D$39+50</f>
        <v>50</v>
      </c>
      <c r="E41" s="101"/>
      <c r="F41" s="102"/>
      <c r="G41" s="102"/>
      <c r="H41" s="102"/>
      <c r="I41" s="102"/>
      <c r="J41" s="103"/>
      <c r="K41" s="40"/>
      <c r="L41" s="100">
        <f>L$39+50</f>
        <v>52</v>
      </c>
      <c r="M41" s="101"/>
      <c r="N41" s="102"/>
      <c r="O41" s="102"/>
      <c r="P41" s="102"/>
      <c r="Q41" s="103"/>
      <c r="R41" s="70"/>
      <c r="S41" s="100">
        <f>S$39+50</f>
        <v>78</v>
      </c>
      <c r="T41" s="101"/>
      <c r="U41" s="102"/>
      <c r="V41" s="102"/>
      <c r="W41" s="102"/>
      <c r="X41" s="103"/>
      <c r="Y41" s="40"/>
      <c r="Z41" s="100">
        <f>Z$39+50</f>
        <v>50</v>
      </c>
      <c r="AA41" s="101"/>
      <c r="AB41" s="102"/>
      <c r="AC41" s="102"/>
      <c r="AD41" s="102"/>
      <c r="AE41" s="103"/>
      <c r="AF41" s="40"/>
      <c r="AG41" s="100">
        <f>AG$39+50</f>
        <v>63</v>
      </c>
      <c r="AH41" s="101"/>
      <c r="AI41" s="102"/>
      <c r="AJ41" s="102"/>
      <c r="AK41" s="102"/>
      <c r="AL41" s="103"/>
      <c r="AM41" s="40"/>
      <c r="AN41" s="100">
        <f>AN$39+50</f>
        <v>119</v>
      </c>
      <c r="AO41" s="101"/>
      <c r="AP41" s="102"/>
      <c r="AQ41" s="102"/>
      <c r="AR41" s="102"/>
      <c r="AS41" s="103"/>
      <c r="AT41" s="40"/>
      <c r="AU41" s="100">
        <f>AU$39+50</f>
        <v>52</v>
      </c>
      <c r="AV41" s="101"/>
      <c r="AW41" s="102"/>
      <c r="AX41" s="102"/>
      <c r="AY41" s="102"/>
      <c r="AZ41" s="103"/>
      <c r="BA41" s="40"/>
      <c r="BB41" s="100">
        <f>BB$39+50</f>
        <v>114</v>
      </c>
      <c r="BC41" s="101"/>
      <c r="BD41" s="102"/>
      <c r="BE41" s="102"/>
      <c r="BF41" s="102"/>
      <c r="BG41" s="103"/>
      <c r="BH41" s="40"/>
      <c r="BI41" s="100">
        <f>BI$39+50</f>
        <v>51</v>
      </c>
      <c r="BJ41" s="101"/>
      <c r="BK41" s="102"/>
      <c r="BL41" s="102"/>
      <c r="BM41" s="102"/>
      <c r="BN41" s="103"/>
      <c r="BO41" s="40"/>
      <c r="BP41" s="100">
        <f>BP$39+50</f>
        <v>82</v>
      </c>
      <c r="BQ41" s="101"/>
      <c r="BR41" s="102"/>
      <c r="BS41" s="102"/>
      <c r="BT41" s="102"/>
      <c r="BU41" s="103"/>
    </row>
    <row r="42" spans="2:73" x14ac:dyDescent="0.15">
      <c r="B42" s="53" t="s">
        <v>772</v>
      </c>
      <c r="C42" s="9"/>
      <c r="D42" s="110">
        <f>1+4</f>
        <v>5</v>
      </c>
      <c r="E42" s="108"/>
      <c r="F42" s="109"/>
      <c r="G42" s="109"/>
      <c r="H42" s="109"/>
      <c r="I42" s="109"/>
      <c r="J42" s="111"/>
      <c r="K42" s="40"/>
      <c r="L42" s="110">
        <f>-25+5+9+1-5+30+1-50+1</f>
        <v>-33</v>
      </c>
      <c r="M42" s="108"/>
      <c r="N42" s="109"/>
      <c r="O42" s="109"/>
      <c r="P42" s="109"/>
      <c r="Q42" s="111"/>
      <c r="R42" s="70"/>
      <c r="S42" s="110">
        <f>-5+50</f>
        <v>45</v>
      </c>
      <c r="T42" s="108"/>
      <c r="U42" s="109"/>
      <c r="V42" s="109"/>
      <c r="W42" s="109"/>
      <c r="X42" s="111"/>
      <c r="Y42" s="40"/>
      <c r="Z42" s="110">
        <f>25+5</f>
        <v>30</v>
      </c>
      <c r="AA42" s="108"/>
      <c r="AB42" s="109"/>
      <c r="AC42" s="109"/>
      <c r="AD42" s="109"/>
      <c r="AE42" s="111"/>
      <c r="AF42" s="40"/>
      <c r="AG42" s="110">
        <f>-30+70-20</f>
        <v>20</v>
      </c>
      <c r="AH42" s="108"/>
      <c r="AI42" s="109"/>
      <c r="AJ42" s="109"/>
      <c r="AK42" s="109"/>
      <c r="AL42" s="111"/>
      <c r="AM42" s="40"/>
      <c r="AN42" s="110">
        <f>-8+1</f>
        <v>-7</v>
      </c>
      <c r="AO42" s="108"/>
      <c r="AP42" s="109"/>
      <c r="AQ42" s="109"/>
      <c r="AR42" s="109"/>
      <c r="AS42" s="111"/>
      <c r="AT42" s="40"/>
      <c r="AU42" s="110">
        <f>2</f>
        <v>2</v>
      </c>
      <c r="AV42" s="108"/>
      <c r="AW42" s="109"/>
      <c r="AX42" s="109"/>
      <c r="AY42" s="109"/>
      <c r="AZ42" s="111"/>
      <c r="BA42" s="40"/>
      <c r="BB42" s="110">
        <f>31-20+30+4</f>
        <v>45</v>
      </c>
      <c r="BC42" s="108"/>
      <c r="BD42" s="109"/>
      <c r="BE42" s="109"/>
      <c r="BF42" s="109"/>
      <c r="BG42" s="111"/>
      <c r="BH42" s="40"/>
      <c r="BI42" s="110">
        <f>5+8+1</f>
        <v>14</v>
      </c>
      <c r="BJ42" s="108"/>
      <c r="BK42" s="109"/>
      <c r="BL42" s="109"/>
      <c r="BM42" s="109"/>
      <c r="BN42" s="111"/>
      <c r="BO42" s="40"/>
      <c r="BP42" s="110">
        <f>-5+3</f>
        <v>-2</v>
      </c>
      <c r="BQ42" s="108"/>
      <c r="BR42" s="109"/>
      <c r="BS42" s="109"/>
      <c r="BT42" s="109"/>
      <c r="BU42" s="111"/>
    </row>
    <row r="43" spans="2:73" ht="14" thickBot="1" x14ac:dyDescent="0.2">
      <c r="B43" s="54" t="s">
        <v>777</v>
      </c>
      <c r="C43" s="40"/>
      <c r="D43" s="112">
        <f>D$41+D$42</f>
        <v>55</v>
      </c>
      <c r="E43" s="113"/>
      <c r="F43" s="114"/>
      <c r="G43" s="114"/>
      <c r="H43" s="114"/>
      <c r="I43" s="114"/>
      <c r="J43" s="115"/>
      <c r="K43" s="40"/>
      <c r="L43" s="112">
        <f>L$41+L$42</f>
        <v>19</v>
      </c>
      <c r="M43" s="113"/>
      <c r="N43" s="114"/>
      <c r="O43" s="114"/>
      <c r="P43" s="114"/>
      <c r="Q43" s="115"/>
      <c r="R43" s="70"/>
      <c r="S43" s="112">
        <f>S$41+S$42</f>
        <v>123</v>
      </c>
      <c r="T43" s="113"/>
      <c r="U43" s="114"/>
      <c r="V43" s="114"/>
      <c r="W43" s="114"/>
      <c r="X43" s="115"/>
      <c r="Y43" s="40"/>
      <c r="Z43" s="112">
        <f>Z$41+Z$42</f>
        <v>80</v>
      </c>
      <c r="AA43" s="113"/>
      <c r="AB43" s="114"/>
      <c r="AC43" s="114"/>
      <c r="AD43" s="114"/>
      <c r="AE43" s="115"/>
      <c r="AF43" s="40"/>
      <c r="AG43" s="112">
        <f>AG$41+AG$42</f>
        <v>83</v>
      </c>
      <c r="AH43" s="113"/>
      <c r="AI43" s="114"/>
      <c r="AJ43" s="114"/>
      <c r="AK43" s="114"/>
      <c r="AL43" s="115"/>
      <c r="AM43" s="40"/>
      <c r="AN43" s="112">
        <f>AN$41+AN$42</f>
        <v>112</v>
      </c>
      <c r="AO43" s="113"/>
      <c r="AP43" s="114"/>
      <c r="AQ43" s="114"/>
      <c r="AR43" s="114"/>
      <c r="AS43" s="115"/>
      <c r="AT43" s="40"/>
      <c r="AU43" s="112">
        <f>AU$41+AU$42</f>
        <v>54</v>
      </c>
      <c r="AV43" s="113"/>
      <c r="AW43" s="114"/>
      <c r="AX43" s="114"/>
      <c r="AY43" s="114"/>
      <c r="AZ43" s="115"/>
      <c r="BA43" s="40"/>
      <c r="BB43" s="112">
        <f>BB$41+BB$42</f>
        <v>159</v>
      </c>
      <c r="BC43" s="113"/>
      <c r="BD43" s="114"/>
      <c r="BE43" s="114"/>
      <c r="BF43" s="114"/>
      <c r="BG43" s="115"/>
      <c r="BH43" s="40"/>
      <c r="BI43" s="112">
        <f>BI$41+BI$42</f>
        <v>65</v>
      </c>
      <c r="BJ43" s="113"/>
      <c r="BK43" s="114"/>
      <c r="BL43" s="114"/>
      <c r="BM43" s="114"/>
      <c r="BN43" s="115"/>
      <c r="BO43" s="40"/>
      <c r="BP43" s="112">
        <f>BP$41+BP$42</f>
        <v>80</v>
      </c>
      <c r="BQ43" s="113"/>
      <c r="BR43" s="114"/>
      <c r="BS43" s="114"/>
      <c r="BT43" s="114"/>
      <c r="BU43" s="115"/>
    </row>
    <row r="44" spans="2:73" ht="7" customHeight="1" thickBot="1" x14ac:dyDescent="0.2">
      <c r="B44" s="40"/>
      <c r="C44" s="40"/>
      <c r="D44" s="108"/>
      <c r="E44" s="108"/>
      <c r="F44" s="109"/>
      <c r="G44" s="109"/>
      <c r="H44" s="109"/>
      <c r="I44" s="109"/>
      <c r="J44" s="109"/>
      <c r="K44" s="41"/>
      <c r="L44" s="108"/>
      <c r="M44" s="108"/>
      <c r="N44" s="109"/>
      <c r="O44" s="109"/>
      <c r="P44" s="109"/>
      <c r="Q44" s="109"/>
      <c r="R44" s="70"/>
      <c r="S44" s="108"/>
      <c r="T44" s="108"/>
      <c r="U44" s="109"/>
      <c r="V44" s="109"/>
      <c r="W44" s="109"/>
      <c r="X44" s="109"/>
      <c r="Y44" s="41"/>
      <c r="Z44" s="108"/>
      <c r="AA44" s="108"/>
      <c r="AB44" s="109"/>
      <c r="AC44" s="109"/>
      <c r="AD44" s="109"/>
      <c r="AE44" s="109"/>
      <c r="AF44" s="41"/>
      <c r="AG44" s="108"/>
      <c r="AH44" s="108"/>
      <c r="AI44" s="109"/>
      <c r="AJ44" s="109"/>
      <c r="AK44" s="109"/>
      <c r="AL44" s="109"/>
      <c r="AM44" s="41"/>
      <c r="AN44" s="108"/>
      <c r="AO44" s="108"/>
      <c r="AP44" s="109"/>
      <c r="AQ44" s="109"/>
      <c r="AR44" s="109"/>
      <c r="AS44" s="109"/>
      <c r="AT44" s="41"/>
      <c r="AU44" s="108"/>
      <c r="AV44" s="108"/>
      <c r="AW44" s="109"/>
      <c r="AX44" s="109"/>
      <c r="AY44" s="109"/>
      <c r="AZ44" s="109"/>
      <c r="BA44" s="41"/>
      <c r="BB44" s="108"/>
      <c r="BC44" s="108"/>
      <c r="BD44" s="109"/>
      <c r="BE44" s="109"/>
      <c r="BF44" s="109"/>
      <c r="BG44" s="109"/>
      <c r="BH44" s="41"/>
      <c r="BI44" s="108"/>
      <c r="BJ44" s="108"/>
      <c r="BK44" s="109"/>
      <c r="BL44" s="109"/>
      <c r="BM44" s="109"/>
      <c r="BN44" s="109"/>
      <c r="BO44" s="41"/>
      <c r="BP44" s="108"/>
      <c r="BQ44" s="108"/>
      <c r="BR44" s="109"/>
      <c r="BS44" s="109"/>
      <c r="BT44" s="109"/>
      <c r="BU44" s="109"/>
    </row>
    <row r="45" spans="2:73" x14ac:dyDescent="0.15">
      <c r="B45" s="55" t="s">
        <v>778</v>
      </c>
      <c r="C45" s="9"/>
      <c r="D45" s="100">
        <f>-2-18-10-1-1</f>
        <v>-32</v>
      </c>
      <c r="E45" s="101"/>
      <c r="F45" s="102"/>
      <c r="G45" s="102"/>
      <c r="H45" s="102"/>
      <c r="I45" s="102"/>
      <c r="J45" s="103"/>
      <c r="K45" s="40"/>
      <c r="L45" s="100">
        <f>-11-1-1-1</f>
        <v>-14</v>
      </c>
      <c r="M45" s="101"/>
      <c r="N45" s="102"/>
      <c r="O45" s="102"/>
      <c r="P45" s="102"/>
      <c r="Q45" s="103"/>
      <c r="R45" s="70"/>
      <c r="S45" s="100">
        <f>-107-4-1-1</f>
        <v>-113</v>
      </c>
      <c r="T45" s="101"/>
      <c r="U45" s="102"/>
      <c r="V45" s="102"/>
      <c r="W45" s="102"/>
      <c r="X45" s="103"/>
      <c r="Y45" s="40"/>
      <c r="Z45" s="100">
        <f>-6-50-1-2-1-1-1-1</f>
        <v>-63</v>
      </c>
      <c r="AA45" s="101"/>
      <c r="AB45" s="102"/>
      <c r="AC45" s="102"/>
      <c r="AD45" s="102"/>
      <c r="AE45" s="103"/>
      <c r="AF45" s="40"/>
      <c r="AG45" s="100">
        <f>-1-1-1-1-1</f>
        <v>-5</v>
      </c>
      <c r="AH45" s="101"/>
      <c r="AI45" s="102"/>
      <c r="AJ45" s="102"/>
      <c r="AK45" s="102"/>
      <c r="AL45" s="103"/>
      <c r="AM45" s="40"/>
      <c r="AN45" s="100">
        <f>-75-1-1-6-3-10-3</f>
        <v>-99</v>
      </c>
      <c r="AO45" s="101"/>
      <c r="AP45" s="102"/>
      <c r="AQ45" s="102"/>
      <c r="AR45" s="102"/>
      <c r="AS45" s="103"/>
      <c r="AT45" s="40"/>
      <c r="AU45" s="100">
        <f>-3-1-1</f>
        <v>-5</v>
      </c>
      <c r="AV45" s="101"/>
      <c r="AW45" s="102"/>
      <c r="AX45" s="102"/>
      <c r="AY45" s="102"/>
      <c r="AZ45" s="103"/>
      <c r="BA45" s="40"/>
      <c r="BB45" s="100">
        <f>-19-78-13-1</f>
        <v>-111</v>
      </c>
      <c r="BC45" s="101"/>
      <c r="BD45" s="102"/>
      <c r="BE45" s="102"/>
      <c r="BF45" s="102"/>
      <c r="BG45" s="103"/>
      <c r="BH45" s="40"/>
      <c r="BI45" s="100">
        <f>-3-19-5</f>
        <v>-27</v>
      </c>
      <c r="BJ45" s="101"/>
      <c r="BK45" s="102"/>
      <c r="BL45" s="102"/>
      <c r="BM45" s="102"/>
      <c r="BN45" s="103"/>
      <c r="BO45" s="40"/>
      <c r="BP45" s="100">
        <f>-1-8-3-7-1-3</f>
        <v>-23</v>
      </c>
      <c r="BQ45" s="101"/>
      <c r="BR45" s="102"/>
      <c r="BS45" s="102"/>
      <c r="BT45" s="102"/>
      <c r="BU45" s="103"/>
    </row>
    <row r="46" spans="2:73" ht="14" thickBot="1" x14ac:dyDescent="0.2">
      <c r="B46" s="56" t="s">
        <v>779</v>
      </c>
      <c r="C46" s="40"/>
      <c r="D46" s="104">
        <f>D$43+D$45</f>
        <v>23</v>
      </c>
      <c r="E46" s="105"/>
      <c r="F46" s="106"/>
      <c r="G46" s="106"/>
      <c r="H46" s="106"/>
      <c r="I46" s="106"/>
      <c r="J46" s="107"/>
      <c r="K46" s="41"/>
      <c r="L46" s="104">
        <f>L$43+L$45</f>
        <v>5</v>
      </c>
      <c r="M46" s="105"/>
      <c r="N46" s="106"/>
      <c r="O46" s="106"/>
      <c r="P46" s="106"/>
      <c r="Q46" s="107"/>
      <c r="R46" s="70"/>
      <c r="S46" s="104">
        <f>S$43+S$45</f>
        <v>10</v>
      </c>
      <c r="T46" s="105"/>
      <c r="U46" s="106"/>
      <c r="V46" s="106"/>
      <c r="W46" s="106"/>
      <c r="X46" s="107"/>
      <c r="Y46" s="41"/>
      <c r="Z46" s="104">
        <f>Z$43+Z$45</f>
        <v>17</v>
      </c>
      <c r="AA46" s="105"/>
      <c r="AB46" s="106"/>
      <c r="AC46" s="106"/>
      <c r="AD46" s="106"/>
      <c r="AE46" s="107"/>
      <c r="AF46" s="41"/>
      <c r="AG46" s="104">
        <f>AG$43+AG$45</f>
        <v>78</v>
      </c>
      <c r="AH46" s="105"/>
      <c r="AI46" s="106"/>
      <c r="AJ46" s="106"/>
      <c r="AK46" s="106"/>
      <c r="AL46" s="107"/>
      <c r="AM46" s="41"/>
      <c r="AN46" s="104">
        <f>AN$43+AN$45</f>
        <v>13</v>
      </c>
      <c r="AO46" s="105"/>
      <c r="AP46" s="106"/>
      <c r="AQ46" s="106"/>
      <c r="AR46" s="106"/>
      <c r="AS46" s="107"/>
      <c r="AT46" s="41"/>
      <c r="AU46" s="104">
        <f>AU$43+AU$45</f>
        <v>49</v>
      </c>
      <c r="AV46" s="105"/>
      <c r="AW46" s="106"/>
      <c r="AX46" s="106"/>
      <c r="AY46" s="106"/>
      <c r="AZ46" s="107"/>
      <c r="BA46" s="41"/>
      <c r="BB46" s="104">
        <f>BB$43+BB$45</f>
        <v>48</v>
      </c>
      <c r="BC46" s="105"/>
      <c r="BD46" s="106"/>
      <c r="BE46" s="106"/>
      <c r="BF46" s="106"/>
      <c r="BG46" s="107"/>
      <c r="BH46" s="41"/>
      <c r="BI46" s="104">
        <f>BI$43+BI$45</f>
        <v>38</v>
      </c>
      <c r="BJ46" s="105"/>
      <c r="BK46" s="106"/>
      <c r="BL46" s="106"/>
      <c r="BM46" s="106"/>
      <c r="BN46" s="107"/>
      <c r="BO46" s="41"/>
      <c r="BP46" s="104">
        <f>BP$43+BP$45</f>
        <v>57</v>
      </c>
      <c r="BQ46" s="105"/>
      <c r="BR46" s="106"/>
      <c r="BS46" s="106"/>
      <c r="BT46" s="106"/>
      <c r="BU46" s="107"/>
    </row>
    <row r="47" spans="2:73" x14ac:dyDescent="0.15">
      <c r="F47" s="3"/>
      <c r="G47" s="3"/>
      <c r="H47" s="3"/>
      <c r="I47" s="3"/>
      <c r="J47" s="3"/>
      <c r="K47" s="3"/>
      <c r="N47" s="3"/>
      <c r="O47" s="3"/>
      <c r="P47" s="3"/>
      <c r="Q47" s="3"/>
      <c r="U47" s="3"/>
      <c r="V47" s="3"/>
      <c r="W47" s="3"/>
      <c r="X47" s="3"/>
      <c r="AB47" s="3"/>
      <c r="AC47" s="3"/>
      <c r="AD47" s="3"/>
      <c r="AE47" s="3"/>
      <c r="AI47" s="3"/>
      <c r="AJ47" s="3"/>
      <c r="AK47" s="3"/>
      <c r="AL47" s="3"/>
      <c r="AP47" s="3"/>
      <c r="AQ47" s="3"/>
      <c r="AR47" s="3"/>
      <c r="AS47" s="3"/>
      <c r="AW47" s="3"/>
      <c r="AX47" s="3"/>
      <c r="AY47" s="3"/>
      <c r="AZ47" s="3"/>
      <c r="BD47" s="3"/>
      <c r="BE47" s="3"/>
      <c r="BF47" s="3"/>
      <c r="BG47" s="3"/>
      <c r="BK47" s="3"/>
      <c r="BL47" s="3"/>
      <c r="BM47" s="3"/>
      <c r="BN47" s="3"/>
      <c r="BR47" s="3"/>
      <c r="BS47" s="3"/>
      <c r="BT47" s="3"/>
      <c r="BU47" s="3"/>
    </row>
    <row r="48" spans="2:73" ht="14" thickBot="1" x14ac:dyDescent="0.2">
      <c r="F48" s="3"/>
      <c r="G48" s="3"/>
      <c r="H48" s="3"/>
      <c r="I48" s="3"/>
      <c r="J48" s="3"/>
      <c r="K48" s="3"/>
      <c r="N48" s="3"/>
      <c r="O48" s="3"/>
      <c r="P48" s="3"/>
      <c r="Q48" s="3"/>
      <c r="U48" s="3"/>
      <c r="V48" s="3"/>
      <c r="W48" s="3"/>
      <c r="X48" s="3"/>
      <c r="AB48" s="3"/>
      <c r="AC48" s="3"/>
      <c r="AD48" s="3"/>
      <c r="AE48" s="3"/>
      <c r="AI48" s="3"/>
      <c r="AJ48" s="3"/>
      <c r="AK48" s="3"/>
      <c r="AL48" s="3"/>
      <c r="AP48" s="3"/>
      <c r="AQ48" s="3"/>
      <c r="AR48" s="3"/>
      <c r="AS48" s="3"/>
      <c r="AW48" s="3"/>
      <c r="AX48" s="3"/>
      <c r="AY48" s="3"/>
      <c r="AZ48" s="3"/>
      <c r="BD48" s="3"/>
      <c r="BE48" s="3"/>
      <c r="BF48" s="3"/>
      <c r="BG48" s="3"/>
      <c r="BK48" s="3"/>
      <c r="BL48" s="3"/>
      <c r="BM48" s="3"/>
      <c r="BN48" s="3"/>
      <c r="BR48" s="3"/>
      <c r="BS48" s="3"/>
      <c r="BT48" s="3"/>
      <c r="BU48" s="3"/>
    </row>
    <row r="49" spans="2:73" x14ac:dyDescent="0.15">
      <c r="B49" s="6" t="s">
        <v>65</v>
      </c>
      <c r="C49" s="6"/>
      <c r="D49" s="97" t="s">
        <v>787</v>
      </c>
      <c r="E49" s="98"/>
      <c r="F49" s="98"/>
      <c r="G49" s="98"/>
      <c r="H49" s="98"/>
      <c r="I49" s="98"/>
      <c r="J49" s="99"/>
      <c r="K49" s="3"/>
      <c r="L49" s="97" t="s">
        <v>787</v>
      </c>
      <c r="M49" s="98"/>
      <c r="N49" s="98"/>
      <c r="O49" s="98"/>
      <c r="P49" s="98"/>
      <c r="Q49" s="99"/>
      <c r="S49" s="97" t="s">
        <v>787</v>
      </c>
      <c r="T49" s="98"/>
      <c r="U49" s="98"/>
      <c r="V49" s="98"/>
      <c r="W49" s="98"/>
      <c r="X49" s="99"/>
      <c r="Z49" s="97" t="s">
        <v>787</v>
      </c>
      <c r="AA49" s="98"/>
      <c r="AB49" s="98"/>
      <c r="AC49" s="98"/>
      <c r="AD49" s="98"/>
      <c r="AE49" s="99"/>
      <c r="AG49" s="97" t="s">
        <v>787</v>
      </c>
      <c r="AH49" s="98"/>
      <c r="AI49" s="98"/>
      <c r="AJ49" s="98"/>
      <c r="AK49" s="98"/>
      <c r="AL49" s="99"/>
      <c r="AN49" s="97" t="s">
        <v>787</v>
      </c>
      <c r="AO49" s="98"/>
      <c r="AP49" s="98"/>
      <c r="AQ49" s="98"/>
      <c r="AR49" s="98"/>
      <c r="AS49" s="99"/>
      <c r="AU49" s="97" t="s">
        <v>787</v>
      </c>
      <c r="AV49" s="98"/>
      <c r="AW49" s="98"/>
      <c r="AX49" s="98"/>
      <c r="AY49" s="98"/>
      <c r="AZ49" s="99"/>
      <c r="BB49" s="97" t="s">
        <v>787</v>
      </c>
      <c r="BC49" s="98"/>
      <c r="BD49" s="98"/>
      <c r="BE49" s="98"/>
      <c r="BF49" s="98"/>
      <c r="BG49" s="99"/>
      <c r="BI49" s="97" t="s">
        <v>787</v>
      </c>
      <c r="BJ49" s="98"/>
      <c r="BK49" s="98"/>
      <c r="BL49" s="98"/>
      <c r="BM49" s="98"/>
      <c r="BN49" s="99"/>
      <c r="BP49" s="97" t="s">
        <v>787</v>
      </c>
      <c r="BQ49" s="98"/>
      <c r="BR49" s="98"/>
      <c r="BS49" s="98"/>
      <c r="BT49" s="98"/>
      <c r="BU49" s="99"/>
    </row>
    <row r="50" spans="2:73" x14ac:dyDescent="0.15">
      <c r="B50" s="7" t="s">
        <v>781</v>
      </c>
      <c r="C50" s="6"/>
      <c r="D50" s="89"/>
      <c r="E50" s="88"/>
      <c r="F50" s="88"/>
      <c r="G50" s="88"/>
      <c r="H50" s="88"/>
      <c r="I50" s="88"/>
      <c r="J50" s="90"/>
      <c r="K50" s="3"/>
      <c r="L50" s="89"/>
      <c r="M50" s="88"/>
      <c r="N50" s="88"/>
      <c r="O50" s="88"/>
      <c r="P50" s="88"/>
      <c r="Q50" s="90"/>
      <c r="S50" s="89"/>
      <c r="T50" s="88"/>
      <c r="U50" s="88"/>
      <c r="V50" s="88"/>
      <c r="W50" s="88"/>
      <c r="X50" s="90"/>
      <c r="Z50" s="89"/>
      <c r="AA50" s="88"/>
      <c r="AB50" s="88"/>
      <c r="AC50" s="88"/>
      <c r="AD50" s="88"/>
      <c r="AE50" s="90"/>
      <c r="AG50" s="89"/>
      <c r="AH50" s="88"/>
      <c r="AI50" s="88"/>
      <c r="AJ50" s="88"/>
      <c r="AK50" s="88"/>
      <c r="AL50" s="90"/>
      <c r="AN50" s="89"/>
      <c r="AO50" s="88"/>
      <c r="AP50" s="88"/>
      <c r="AQ50" s="88"/>
      <c r="AR50" s="88"/>
      <c r="AS50" s="90"/>
      <c r="AU50" s="89"/>
      <c r="AV50" s="88"/>
      <c r="AW50" s="88"/>
      <c r="AX50" s="88"/>
      <c r="AY50" s="88"/>
      <c r="AZ50" s="90"/>
      <c r="BB50" s="89"/>
      <c r="BC50" s="88"/>
      <c r="BD50" s="88"/>
      <c r="BE50" s="88"/>
      <c r="BF50" s="88"/>
      <c r="BG50" s="90"/>
      <c r="BI50" s="89"/>
      <c r="BJ50" s="88"/>
      <c r="BK50" s="88"/>
      <c r="BL50" s="88"/>
      <c r="BM50" s="88"/>
      <c r="BN50" s="90"/>
      <c r="BP50" s="89"/>
      <c r="BQ50" s="88"/>
      <c r="BR50" s="88"/>
      <c r="BS50" s="88"/>
      <c r="BT50" s="88"/>
      <c r="BU50" s="90"/>
    </row>
    <row r="51" spans="2:73" x14ac:dyDescent="0.15">
      <c r="B51" s="7" t="s">
        <v>915</v>
      </c>
      <c r="C51" s="7"/>
      <c r="D51" s="89"/>
      <c r="E51" s="88"/>
      <c r="F51" s="88"/>
      <c r="G51" s="88"/>
      <c r="H51" s="88"/>
      <c r="I51" s="88"/>
      <c r="J51" s="90"/>
      <c r="K51" s="3"/>
      <c r="L51" s="89"/>
      <c r="M51" s="88"/>
      <c r="N51" s="88"/>
      <c r="O51" s="88"/>
      <c r="P51" s="88"/>
      <c r="Q51" s="90"/>
      <c r="S51" s="89"/>
      <c r="T51" s="88"/>
      <c r="U51" s="88"/>
      <c r="V51" s="88"/>
      <c r="W51" s="88"/>
      <c r="X51" s="90"/>
      <c r="Z51" s="89"/>
      <c r="AA51" s="88"/>
      <c r="AB51" s="88"/>
      <c r="AC51" s="88"/>
      <c r="AD51" s="88"/>
      <c r="AE51" s="90"/>
      <c r="AG51" s="89"/>
      <c r="AH51" s="88"/>
      <c r="AI51" s="88"/>
      <c r="AJ51" s="88"/>
      <c r="AK51" s="88"/>
      <c r="AL51" s="90"/>
      <c r="AN51" s="89"/>
      <c r="AO51" s="88"/>
      <c r="AP51" s="88"/>
      <c r="AQ51" s="88"/>
      <c r="AR51" s="88"/>
      <c r="AS51" s="90"/>
      <c r="AU51" s="89"/>
      <c r="AV51" s="88"/>
      <c r="AW51" s="88"/>
      <c r="AX51" s="88"/>
      <c r="AY51" s="88"/>
      <c r="AZ51" s="90"/>
      <c r="BB51" s="89"/>
      <c r="BC51" s="88"/>
      <c r="BD51" s="88"/>
      <c r="BE51" s="88"/>
      <c r="BF51" s="88"/>
      <c r="BG51" s="90"/>
      <c r="BI51" s="89"/>
      <c r="BJ51" s="88"/>
      <c r="BK51" s="88"/>
      <c r="BL51" s="88"/>
      <c r="BM51" s="88"/>
      <c r="BN51" s="90"/>
      <c r="BP51" s="89"/>
      <c r="BQ51" s="88"/>
      <c r="BR51" s="88"/>
      <c r="BS51" s="88"/>
      <c r="BT51" s="88"/>
      <c r="BU51" s="90"/>
    </row>
    <row r="52" spans="2:73" x14ac:dyDescent="0.15">
      <c r="B52" s="7" t="s">
        <v>914</v>
      </c>
      <c r="C52" s="7"/>
      <c r="D52" s="89"/>
      <c r="E52" s="88"/>
      <c r="F52" s="88"/>
      <c r="G52" s="88"/>
      <c r="H52" s="88"/>
      <c r="I52" s="88"/>
      <c r="J52" s="90"/>
      <c r="K52" s="3"/>
      <c r="L52" s="89"/>
      <c r="M52" s="88"/>
      <c r="N52" s="88"/>
      <c r="O52" s="88"/>
      <c r="P52" s="88"/>
      <c r="Q52" s="90"/>
      <c r="S52" s="89"/>
      <c r="T52" s="88"/>
      <c r="U52" s="88"/>
      <c r="V52" s="88"/>
      <c r="W52" s="88"/>
      <c r="X52" s="90"/>
      <c r="Z52" s="89"/>
      <c r="AA52" s="88"/>
      <c r="AB52" s="88"/>
      <c r="AC52" s="88"/>
      <c r="AD52" s="88"/>
      <c r="AE52" s="90"/>
      <c r="AG52" s="89"/>
      <c r="AH52" s="88"/>
      <c r="AI52" s="88"/>
      <c r="AJ52" s="88"/>
      <c r="AK52" s="88"/>
      <c r="AL52" s="90"/>
      <c r="AN52" s="89"/>
      <c r="AO52" s="88"/>
      <c r="AP52" s="88"/>
      <c r="AQ52" s="88"/>
      <c r="AR52" s="88"/>
      <c r="AS52" s="90"/>
      <c r="AU52" s="89"/>
      <c r="AV52" s="88"/>
      <c r="AW52" s="88"/>
      <c r="AX52" s="88"/>
      <c r="AY52" s="88"/>
      <c r="AZ52" s="90"/>
      <c r="BB52" s="89"/>
      <c r="BC52" s="88"/>
      <c r="BD52" s="88"/>
      <c r="BE52" s="88"/>
      <c r="BF52" s="88"/>
      <c r="BG52" s="90"/>
      <c r="BI52" s="89"/>
      <c r="BJ52" s="88"/>
      <c r="BK52" s="88"/>
      <c r="BL52" s="88"/>
      <c r="BM52" s="88"/>
      <c r="BN52" s="90"/>
      <c r="BP52" s="89"/>
      <c r="BQ52" s="88"/>
      <c r="BR52" s="88"/>
      <c r="BS52" s="88"/>
      <c r="BT52" s="88"/>
      <c r="BU52" s="90"/>
    </row>
    <row r="53" spans="2:73" x14ac:dyDescent="0.15">
      <c r="B53" s="7" t="s">
        <v>47</v>
      </c>
      <c r="C53" s="7"/>
      <c r="D53" s="89"/>
      <c r="E53" s="88"/>
      <c r="F53" s="88"/>
      <c r="G53" s="88"/>
      <c r="H53" s="88"/>
      <c r="I53" s="88"/>
      <c r="J53" s="90"/>
      <c r="K53" s="3"/>
      <c r="L53" s="89"/>
      <c r="M53" s="88"/>
      <c r="N53" s="88"/>
      <c r="O53" s="88"/>
      <c r="P53" s="88"/>
      <c r="Q53" s="90"/>
      <c r="S53" s="89"/>
      <c r="T53" s="88"/>
      <c r="U53" s="88"/>
      <c r="V53" s="88"/>
      <c r="W53" s="88"/>
      <c r="X53" s="90"/>
      <c r="Z53" s="89"/>
      <c r="AA53" s="88"/>
      <c r="AB53" s="88"/>
      <c r="AC53" s="88"/>
      <c r="AD53" s="88"/>
      <c r="AE53" s="90"/>
      <c r="AG53" s="89"/>
      <c r="AH53" s="88"/>
      <c r="AI53" s="88"/>
      <c r="AJ53" s="88"/>
      <c r="AK53" s="88"/>
      <c r="AL53" s="90"/>
      <c r="AN53" s="89"/>
      <c r="AO53" s="88"/>
      <c r="AP53" s="88"/>
      <c r="AQ53" s="88"/>
      <c r="AR53" s="88"/>
      <c r="AS53" s="90"/>
      <c r="AU53" s="89"/>
      <c r="AV53" s="88"/>
      <c r="AW53" s="88"/>
      <c r="AX53" s="88"/>
      <c r="AY53" s="88"/>
      <c r="AZ53" s="90"/>
      <c r="BB53" s="89"/>
      <c r="BC53" s="88"/>
      <c r="BD53" s="88"/>
      <c r="BE53" s="88"/>
      <c r="BF53" s="88"/>
      <c r="BG53" s="90"/>
      <c r="BI53" s="89"/>
      <c r="BJ53" s="88"/>
      <c r="BK53" s="88"/>
      <c r="BL53" s="88"/>
      <c r="BM53" s="88"/>
      <c r="BN53" s="90"/>
      <c r="BP53" s="89"/>
      <c r="BQ53" s="88"/>
      <c r="BR53" s="88"/>
      <c r="BS53" s="88"/>
      <c r="BT53" s="88"/>
      <c r="BU53" s="90"/>
    </row>
    <row r="54" spans="2:73" ht="14" thickBot="1" x14ac:dyDescent="0.2">
      <c r="B54" s="7" t="s">
        <v>87</v>
      </c>
      <c r="C54" s="7"/>
      <c r="D54" s="91"/>
      <c r="E54" s="92"/>
      <c r="F54" s="92"/>
      <c r="G54" s="92"/>
      <c r="H54" s="92"/>
      <c r="I54" s="92"/>
      <c r="J54" s="93"/>
      <c r="K54" s="3"/>
      <c r="L54" s="91"/>
      <c r="M54" s="92"/>
      <c r="N54" s="92"/>
      <c r="O54" s="92"/>
      <c r="P54" s="92"/>
      <c r="Q54" s="93"/>
      <c r="S54" s="91"/>
      <c r="T54" s="92"/>
      <c r="U54" s="92"/>
      <c r="V54" s="92"/>
      <c r="W54" s="92"/>
      <c r="X54" s="93"/>
      <c r="Z54" s="91"/>
      <c r="AA54" s="92"/>
      <c r="AB54" s="92"/>
      <c r="AC54" s="92"/>
      <c r="AD54" s="92"/>
      <c r="AE54" s="93"/>
      <c r="AG54" s="91"/>
      <c r="AH54" s="92"/>
      <c r="AI54" s="92"/>
      <c r="AJ54" s="92"/>
      <c r="AK54" s="92"/>
      <c r="AL54" s="93"/>
      <c r="AN54" s="91"/>
      <c r="AO54" s="92"/>
      <c r="AP54" s="92"/>
      <c r="AQ54" s="92"/>
      <c r="AR54" s="92"/>
      <c r="AS54" s="93"/>
      <c r="AU54" s="91"/>
      <c r="AV54" s="92"/>
      <c r="AW54" s="92"/>
      <c r="AX54" s="92"/>
      <c r="AY54" s="92"/>
      <c r="AZ54" s="93"/>
      <c r="BB54" s="91"/>
      <c r="BC54" s="92"/>
      <c r="BD54" s="92"/>
      <c r="BE54" s="92"/>
      <c r="BF54" s="92"/>
      <c r="BG54" s="93"/>
      <c r="BI54" s="91"/>
      <c r="BJ54" s="92"/>
      <c r="BK54" s="92"/>
      <c r="BL54" s="92"/>
      <c r="BM54" s="92"/>
      <c r="BN54" s="93"/>
      <c r="BP54" s="91"/>
      <c r="BQ54" s="92"/>
      <c r="BR54" s="92"/>
      <c r="BS54" s="92"/>
      <c r="BT54" s="92"/>
      <c r="BU54" s="93"/>
    </row>
    <row r="55" spans="2:73" ht="14" thickBot="1" x14ac:dyDescent="0.2">
      <c r="B55" s="7" t="s">
        <v>186</v>
      </c>
      <c r="F55" s="3"/>
      <c r="G55" s="3"/>
      <c r="H55" s="3"/>
      <c r="I55" s="3"/>
      <c r="J55" s="3"/>
      <c r="K55" s="3"/>
      <c r="N55" s="3"/>
      <c r="O55" s="3"/>
      <c r="P55" s="3"/>
      <c r="Q55" s="3"/>
      <c r="U55" s="3"/>
      <c r="V55" s="3"/>
      <c r="W55" s="3"/>
      <c r="X55" s="3"/>
      <c r="AB55" s="3"/>
      <c r="AC55" s="3"/>
      <c r="AD55" s="3"/>
      <c r="AE55" s="3"/>
      <c r="AI55" s="3"/>
      <c r="AJ55" s="3"/>
      <c r="AK55" s="3"/>
      <c r="AL55" s="3"/>
      <c r="AP55" s="3"/>
      <c r="AQ55" s="3"/>
      <c r="AR55" s="3"/>
      <c r="AS55" s="3"/>
      <c r="AW55" s="3"/>
      <c r="AX55" s="3"/>
      <c r="AY55" s="3"/>
      <c r="AZ55" s="3"/>
      <c r="BD55" s="3"/>
      <c r="BE55" s="3"/>
      <c r="BF55" s="3"/>
      <c r="BG55" s="3"/>
      <c r="BK55" s="3"/>
      <c r="BL55" s="3"/>
      <c r="BM55" s="3"/>
      <c r="BN55" s="3"/>
      <c r="BR55" s="3"/>
      <c r="BS55" s="3"/>
      <c r="BT55" s="3"/>
      <c r="BU55" s="3"/>
    </row>
    <row r="56" spans="2:73" x14ac:dyDescent="0.15">
      <c r="C56" s="8"/>
      <c r="D56" s="97" t="s">
        <v>788</v>
      </c>
      <c r="E56" s="98"/>
      <c r="F56" s="98"/>
      <c r="G56" s="98"/>
      <c r="H56" s="98"/>
      <c r="I56" s="98"/>
      <c r="J56" s="99"/>
      <c r="K56" s="3"/>
      <c r="L56" s="97" t="s">
        <v>788</v>
      </c>
      <c r="M56" s="98"/>
      <c r="N56" s="98"/>
      <c r="O56" s="98"/>
      <c r="P56" s="98"/>
      <c r="Q56" s="99"/>
      <c r="S56" s="97" t="s">
        <v>788</v>
      </c>
      <c r="T56" s="98"/>
      <c r="U56" s="98"/>
      <c r="V56" s="98"/>
      <c r="W56" s="98"/>
      <c r="X56" s="99"/>
      <c r="Z56" s="97" t="s">
        <v>788</v>
      </c>
      <c r="AA56" s="98"/>
      <c r="AB56" s="98"/>
      <c r="AC56" s="98"/>
      <c r="AD56" s="98"/>
      <c r="AE56" s="99"/>
      <c r="AG56" s="97" t="s">
        <v>788</v>
      </c>
      <c r="AH56" s="98"/>
      <c r="AI56" s="98"/>
      <c r="AJ56" s="98"/>
      <c r="AK56" s="98"/>
      <c r="AL56" s="99"/>
      <c r="AN56" s="97" t="s">
        <v>788</v>
      </c>
      <c r="AO56" s="98"/>
      <c r="AP56" s="98"/>
      <c r="AQ56" s="98"/>
      <c r="AR56" s="98"/>
      <c r="AS56" s="99"/>
      <c r="AU56" s="97" t="s">
        <v>788</v>
      </c>
      <c r="AV56" s="98"/>
      <c r="AW56" s="98"/>
      <c r="AX56" s="98"/>
      <c r="AY56" s="98"/>
      <c r="AZ56" s="99"/>
      <c r="BB56" s="97" t="s">
        <v>788</v>
      </c>
      <c r="BC56" s="98"/>
      <c r="BD56" s="98"/>
      <c r="BE56" s="98"/>
      <c r="BF56" s="98"/>
      <c r="BG56" s="99"/>
      <c r="BI56" s="97" t="s">
        <v>788</v>
      </c>
      <c r="BJ56" s="98"/>
      <c r="BK56" s="98"/>
      <c r="BL56" s="98"/>
      <c r="BM56" s="98"/>
      <c r="BN56" s="99"/>
      <c r="BP56" s="97" t="s">
        <v>788</v>
      </c>
      <c r="BQ56" s="98"/>
      <c r="BR56" s="98"/>
      <c r="BS56" s="98"/>
      <c r="BT56" s="98"/>
      <c r="BU56" s="99"/>
    </row>
    <row r="57" spans="2:73" x14ac:dyDescent="0.15">
      <c r="B57" s="127" t="s">
        <v>801</v>
      </c>
      <c r="C57" s="9"/>
      <c r="D57" s="89"/>
      <c r="E57" s="88"/>
      <c r="F57" s="88"/>
      <c r="G57" s="88"/>
      <c r="H57" s="88"/>
      <c r="I57" s="88"/>
      <c r="J57" s="90"/>
      <c r="K57" s="3"/>
      <c r="L57" s="21"/>
      <c r="M57" s="62"/>
      <c r="N57" s="57"/>
      <c r="O57" s="57"/>
      <c r="P57" s="88"/>
      <c r="Q57" s="90"/>
      <c r="S57" s="21"/>
      <c r="T57" s="62"/>
      <c r="U57" s="57"/>
      <c r="V57" s="57"/>
      <c r="W57" s="88"/>
      <c r="X57" s="90"/>
      <c r="Z57" s="22"/>
      <c r="AA57" s="60"/>
      <c r="AB57" s="2"/>
      <c r="AC57" s="2"/>
      <c r="AD57" s="88"/>
      <c r="AE57" s="90"/>
      <c r="AG57" s="21"/>
      <c r="AH57" s="62"/>
      <c r="AI57" s="57"/>
      <c r="AJ57" s="57"/>
      <c r="AK57" s="88"/>
      <c r="AL57" s="90"/>
      <c r="AN57" s="58"/>
      <c r="AO57" s="67"/>
      <c r="AP57" s="59"/>
      <c r="AQ57" s="59"/>
      <c r="AR57" s="88"/>
      <c r="AS57" s="90"/>
      <c r="AU57" s="21"/>
      <c r="AV57" s="62"/>
      <c r="AW57" s="57"/>
      <c r="AX57" s="57"/>
      <c r="AY57" s="88"/>
      <c r="AZ57" s="90"/>
      <c r="BB57" s="21"/>
      <c r="BC57" s="62"/>
      <c r="BD57" s="57"/>
      <c r="BE57" s="57"/>
      <c r="BF57" s="88"/>
      <c r="BG57" s="90"/>
      <c r="BI57" s="58"/>
      <c r="BJ57" s="67"/>
      <c r="BK57" s="59"/>
      <c r="BL57" s="59"/>
      <c r="BM57" s="88"/>
      <c r="BN57" s="90"/>
      <c r="BP57" s="21"/>
      <c r="BQ57" s="62"/>
      <c r="BR57" s="57"/>
      <c r="BS57" s="57"/>
      <c r="BT57" s="63"/>
      <c r="BU57" s="64"/>
    </row>
    <row r="58" spans="2:73" x14ac:dyDescent="0.15">
      <c r="B58" s="10"/>
      <c r="C58" s="10"/>
      <c r="D58" s="21"/>
      <c r="E58" s="62"/>
      <c r="F58" s="57"/>
      <c r="G58" s="57"/>
      <c r="H58" s="57"/>
      <c r="I58" s="63"/>
      <c r="J58" s="64"/>
      <c r="K58" s="3"/>
      <c r="L58" s="89"/>
      <c r="M58" s="88"/>
      <c r="N58" s="88"/>
      <c r="O58" s="88"/>
      <c r="P58" s="88"/>
      <c r="Q58" s="90"/>
      <c r="S58" s="21"/>
      <c r="T58" s="62"/>
      <c r="U58" s="57"/>
      <c r="V58" s="57"/>
      <c r="W58" s="88"/>
      <c r="X58" s="90"/>
      <c r="Z58" s="58"/>
      <c r="AA58" s="67"/>
      <c r="AB58" s="59"/>
      <c r="AC58" s="59"/>
      <c r="AD58" s="88"/>
      <c r="AE58" s="90"/>
      <c r="AG58" s="21"/>
      <c r="AH58" s="62"/>
      <c r="AI58" s="57"/>
      <c r="AJ58" s="57"/>
      <c r="AK58" s="88"/>
      <c r="AL58" s="90"/>
      <c r="AN58" s="21"/>
      <c r="AO58" s="62"/>
      <c r="AP58" s="57"/>
      <c r="AQ58" s="57"/>
      <c r="AR58" s="88"/>
      <c r="AS58" s="90"/>
      <c r="AU58" s="21"/>
      <c r="AV58" s="62"/>
      <c r="AW58" s="57"/>
      <c r="AX58" s="57"/>
      <c r="AY58" s="88"/>
      <c r="AZ58" s="90"/>
      <c r="BB58" s="21"/>
      <c r="BC58" s="62"/>
      <c r="BD58" s="57"/>
      <c r="BE58" s="57"/>
      <c r="BF58" s="88"/>
      <c r="BG58" s="90"/>
      <c r="BI58" s="58"/>
      <c r="BJ58" s="67"/>
      <c r="BK58" s="59"/>
      <c r="BL58" s="59"/>
      <c r="BM58" s="88"/>
      <c r="BN58" s="90"/>
      <c r="BP58" s="22"/>
      <c r="BQ58" s="60"/>
      <c r="BR58" s="2"/>
      <c r="BS58" s="2"/>
      <c r="BT58" s="88"/>
      <c r="BU58" s="90"/>
    </row>
    <row r="59" spans="2:73" x14ac:dyDescent="0.15">
      <c r="B59" s="94"/>
      <c r="D59" s="21"/>
      <c r="E59" s="62"/>
      <c r="F59" s="57"/>
      <c r="G59" s="57"/>
      <c r="H59" s="57"/>
      <c r="I59" s="63"/>
      <c r="J59" s="64"/>
      <c r="K59" s="3"/>
      <c r="L59" s="89"/>
      <c r="M59" s="88"/>
      <c r="N59" s="88"/>
      <c r="O59" s="88"/>
      <c r="P59" s="88"/>
      <c r="Q59" s="90"/>
      <c r="S59" s="58"/>
      <c r="T59" s="67"/>
      <c r="U59" s="59"/>
      <c r="V59" s="59"/>
      <c r="W59" s="88"/>
      <c r="X59" s="90"/>
      <c r="Z59" s="58"/>
      <c r="AA59" s="67"/>
      <c r="AB59" s="59"/>
      <c r="AC59" s="59"/>
      <c r="AD59" s="88"/>
      <c r="AE59" s="90"/>
      <c r="AG59" s="21"/>
      <c r="AH59" s="62"/>
      <c r="AI59" s="57"/>
      <c r="AJ59" s="57"/>
      <c r="AK59" s="88"/>
      <c r="AL59" s="90"/>
      <c r="AN59" s="21"/>
      <c r="AO59" s="62"/>
      <c r="AP59" s="57"/>
      <c r="AQ59" s="57"/>
      <c r="AR59" s="88"/>
      <c r="AS59" s="90"/>
      <c r="AU59" s="89"/>
      <c r="AV59" s="88"/>
      <c r="AW59" s="88"/>
      <c r="AX59" s="88"/>
      <c r="AY59" s="88"/>
      <c r="AZ59" s="90"/>
      <c r="BB59" s="21"/>
      <c r="BC59" s="62"/>
      <c r="BD59" s="57"/>
      <c r="BE59" s="57"/>
      <c r="BF59" s="88"/>
      <c r="BG59" s="90"/>
      <c r="BI59" s="89"/>
      <c r="BJ59" s="88"/>
      <c r="BK59" s="88"/>
      <c r="BL59" s="88"/>
      <c r="BM59" s="88"/>
      <c r="BN59" s="90"/>
      <c r="BP59" s="21"/>
      <c r="BQ59" s="62"/>
      <c r="BR59" s="57"/>
      <c r="BS59" s="57"/>
      <c r="BT59" s="88"/>
      <c r="BU59" s="90"/>
    </row>
    <row r="60" spans="2:73" x14ac:dyDescent="0.15">
      <c r="D60" s="89"/>
      <c r="E60" s="88"/>
      <c r="F60" s="88"/>
      <c r="G60" s="88"/>
      <c r="H60" s="88"/>
      <c r="I60" s="88"/>
      <c r="J60" s="90"/>
      <c r="K60" s="3"/>
      <c r="L60" s="89"/>
      <c r="M60" s="88"/>
      <c r="N60" s="88"/>
      <c r="O60" s="88"/>
      <c r="P60" s="88"/>
      <c r="Q60" s="90"/>
      <c r="S60" s="89"/>
      <c r="T60" s="88"/>
      <c r="U60" s="88"/>
      <c r="V60" s="88"/>
      <c r="W60" s="88"/>
      <c r="X60" s="90"/>
      <c r="Z60" s="21"/>
      <c r="AA60" s="62"/>
      <c r="AB60" s="57"/>
      <c r="AC60" s="57"/>
      <c r="AD60" s="88"/>
      <c r="AE60" s="90"/>
      <c r="AG60" s="21"/>
      <c r="AH60" s="62"/>
      <c r="AI60" s="57"/>
      <c r="AJ60" s="57"/>
      <c r="AK60" s="88"/>
      <c r="AL60" s="90"/>
      <c r="AN60" s="21"/>
      <c r="AO60" s="62"/>
      <c r="AP60" s="57"/>
      <c r="AQ60" s="57"/>
      <c r="AR60" s="88"/>
      <c r="AS60" s="90"/>
      <c r="AU60" s="89"/>
      <c r="AV60" s="88"/>
      <c r="AW60" s="88"/>
      <c r="AX60" s="88"/>
      <c r="AY60" s="88"/>
      <c r="AZ60" s="90"/>
      <c r="BB60" s="89"/>
      <c r="BC60" s="88"/>
      <c r="BD60" s="88"/>
      <c r="BE60" s="88"/>
      <c r="BF60" s="88"/>
      <c r="BG60" s="90"/>
      <c r="BI60" s="89"/>
      <c r="BJ60" s="88"/>
      <c r="BK60" s="88"/>
      <c r="BL60" s="88"/>
      <c r="BM60" s="88"/>
      <c r="BN60" s="90"/>
      <c r="BP60" s="21"/>
      <c r="BQ60" s="62"/>
      <c r="BR60" s="57"/>
      <c r="BS60" s="57"/>
      <c r="BT60" s="88"/>
      <c r="BU60" s="90"/>
    </row>
    <row r="61" spans="2:73" x14ac:dyDescent="0.15">
      <c r="D61" s="89"/>
      <c r="E61" s="88"/>
      <c r="F61" s="88"/>
      <c r="G61" s="88"/>
      <c r="H61" s="88"/>
      <c r="I61" s="88"/>
      <c r="J61" s="90"/>
      <c r="K61" s="3"/>
      <c r="L61" s="89"/>
      <c r="M61" s="88"/>
      <c r="N61" s="88"/>
      <c r="O61" s="88"/>
      <c r="P61" s="88"/>
      <c r="Q61" s="90"/>
      <c r="S61" s="89"/>
      <c r="T61" s="88"/>
      <c r="U61" s="88"/>
      <c r="V61" s="88"/>
      <c r="W61" s="88"/>
      <c r="X61" s="90"/>
      <c r="Z61" s="58"/>
      <c r="AA61" s="67"/>
      <c r="AB61" s="59"/>
      <c r="AC61" s="59"/>
      <c r="AD61" s="88"/>
      <c r="AE61" s="90"/>
      <c r="AG61" s="58"/>
      <c r="AH61" s="67"/>
      <c r="AI61" s="59"/>
      <c r="AJ61" s="59"/>
      <c r="AK61" s="88"/>
      <c r="AL61" s="90"/>
      <c r="AN61" s="21"/>
      <c r="AO61" s="62"/>
      <c r="AP61" s="57"/>
      <c r="AQ61" s="57"/>
      <c r="AR61" s="88"/>
      <c r="AS61" s="90"/>
      <c r="AU61" s="89"/>
      <c r="AV61" s="88"/>
      <c r="AW61" s="88"/>
      <c r="AX61" s="88"/>
      <c r="AY61" s="88"/>
      <c r="AZ61" s="90"/>
      <c r="BB61" s="89"/>
      <c r="BC61" s="88"/>
      <c r="BD61" s="88"/>
      <c r="BE61" s="88"/>
      <c r="BF61" s="88"/>
      <c r="BG61" s="90"/>
      <c r="BI61" s="89"/>
      <c r="BJ61" s="88"/>
      <c r="BK61" s="88"/>
      <c r="BL61" s="88"/>
      <c r="BM61" s="88"/>
      <c r="BN61" s="90"/>
      <c r="BP61" s="21"/>
      <c r="BQ61" s="62"/>
      <c r="BR61" s="57"/>
      <c r="BS61" s="57"/>
      <c r="BT61" s="88"/>
      <c r="BU61" s="90"/>
    </row>
    <row r="62" spans="2:73" x14ac:dyDescent="0.15">
      <c r="D62" s="89"/>
      <c r="E62" s="88"/>
      <c r="F62" s="88"/>
      <c r="G62" s="88"/>
      <c r="H62" s="88"/>
      <c r="I62" s="88"/>
      <c r="J62" s="90"/>
      <c r="K62" s="3"/>
      <c r="L62" s="89"/>
      <c r="M62" s="88"/>
      <c r="N62" s="88"/>
      <c r="O62" s="88"/>
      <c r="P62" s="88"/>
      <c r="Q62" s="90"/>
      <c r="S62" s="89"/>
      <c r="T62" s="88"/>
      <c r="U62" s="88"/>
      <c r="V62" s="88"/>
      <c r="W62" s="88"/>
      <c r="X62" s="90"/>
      <c r="Z62" s="21"/>
      <c r="AA62" s="62"/>
      <c r="AB62" s="57"/>
      <c r="AC62" s="57"/>
      <c r="AD62" s="88"/>
      <c r="AE62" s="90"/>
      <c r="AG62" s="89"/>
      <c r="AH62" s="88"/>
      <c r="AI62" s="88"/>
      <c r="AJ62" s="88"/>
      <c r="AK62" s="88"/>
      <c r="AL62" s="90"/>
      <c r="AN62" s="21"/>
      <c r="AO62" s="62"/>
      <c r="AP62" s="57"/>
      <c r="AQ62" s="57"/>
      <c r="AR62" s="88"/>
      <c r="AS62" s="90"/>
      <c r="AU62" s="89"/>
      <c r="AV62" s="88"/>
      <c r="AW62" s="88"/>
      <c r="AX62" s="88"/>
      <c r="AY62" s="88"/>
      <c r="AZ62" s="90"/>
      <c r="BB62" s="89"/>
      <c r="BC62" s="88"/>
      <c r="BD62" s="88"/>
      <c r="BE62" s="88"/>
      <c r="BF62" s="88"/>
      <c r="BG62" s="90"/>
      <c r="BI62" s="89"/>
      <c r="BJ62" s="88"/>
      <c r="BK62" s="88"/>
      <c r="BL62" s="88"/>
      <c r="BM62" s="88"/>
      <c r="BN62" s="90"/>
      <c r="BP62" s="89"/>
      <c r="BQ62" s="88"/>
      <c r="BR62" s="88"/>
      <c r="BS62" s="88"/>
      <c r="BT62" s="88"/>
      <c r="BU62" s="90"/>
    </row>
    <row r="63" spans="2:73" x14ac:dyDescent="0.15">
      <c r="D63" s="89"/>
      <c r="E63" s="88"/>
      <c r="F63" s="88"/>
      <c r="G63" s="88"/>
      <c r="H63" s="88"/>
      <c r="I63" s="88"/>
      <c r="J63" s="90"/>
      <c r="K63" s="3"/>
      <c r="L63" s="89"/>
      <c r="M63" s="88"/>
      <c r="N63" s="88"/>
      <c r="O63" s="88"/>
      <c r="P63" s="88"/>
      <c r="Q63" s="90"/>
      <c r="S63" s="89"/>
      <c r="T63" s="88"/>
      <c r="U63" s="88"/>
      <c r="V63" s="88"/>
      <c r="W63" s="88"/>
      <c r="X63" s="90"/>
      <c r="Z63" s="21"/>
      <c r="AA63" s="62"/>
      <c r="AB63" s="57"/>
      <c r="AC63" s="57"/>
      <c r="AD63" s="88"/>
      <c r="AE63" s="90"/>
      <c r="AG63" s="89"/>
      <c r="AH63" s="88"/>
      <c r="AI63" s="88"/>
      <c r="AJ63" s="88"/>
      <c r="AK63" s="88"/>
      <c r="AL63" s="90"/>
      <c r="AN63" s="89"/>
      <c r="AO63" s="88"/>
      <c r="AP63" s="88"/>
      <c r="AQ63" s="88"/>
      <c r="AR63" s="88"/>
      <c r="AS63" s="90"/>
      <c r="AU63" s="89"/>
      <c r="AV63" s="88"/>
      <c r="AW63" s="88"/>
      <c r="AX63" s="88"/>
      <c r="AY63" s="88"/>
      <c r="AZ63" s="90"/>
      <c r="BB63" s="89"/>
      <c r="BC63" s="88"/>
      <c r="BD63" s="88"/>
      <c r="BE63" s="88"/>
      <c r="BF63" s="88"/>
      <c r="BG63" s="90"/>
      <c r="BI63" s="89"/>
      <c r="BJ63" s="88"/>
      <c r="BK63" s="88"/>
      <c r="BL63" s="88"/>
      <c r="BM63" s="88"/>
      <c r="BN63" s="90"/>
      <c r="BP63" s="89"/>
      <c r="BQ63" s="88"/>
      <c r="BR63" s="88"/>
      <c r="BS63" s="88"/>
      <c r="BT63" s="88"/>
      <c r="BU63" s="90"/>
    </row>
    <row r="64" spans="2:73" x14ac:dyDescent="0.15">
      <c r="C64" s="10"/>
      <c r="D64" s="89"/>
      <c r="E64" s="88"/>
      <c r="F64" s="88"/>
      <c r="G64" s="88"/>
      <c r="H64" s="88"/>
      <c r="I64" s="88"/>
      <c r="J64" s="90"/>
      <c r="K64" s="3"/>
      <c r="L64" s="89"/>
      <c r="M64" s="88"/>
      <c r="N64" s="88"/>
      <c r="O64" s="88"/>
      <c r="P64" s="88"/>
      <c r="Q64" s="90"/>
      <c r="S64" s="89"/>
      <c r="T64" s="88"/>
      <c r="U64" s="88"/>
      <c r="V64" s="88"/>
      <c r="W64" s="88"/>
      <c r="X64" s="90"/>
      <c r="Z64" s="89"/>
      <c r="AA64" s="88"/>
      <c r="AB64" s="88"/>
      <c r="AC64" s="88"/>
      <c r="AD64" s="88"/>
      <c r="AE64" s="90"/>
      <c r="AG64" s="89"/>
      <c r="AH64" s="88"/>
      <c r="AI64" s="88"/>
      <c r="AJ64" s="88"/>
      <c r="AK64" s="88"/>
      <c r="AL64" s="90"/>
      <c r="AN64" s="89"/>
      <c r="AO64" s="88"/>
      <c r="AP64" s="88"/>
      <c r="AQ64" s="88"/>
      <c r="AR64" s="88"/>
      <c r="AS64" s="90"/>
      <c r="AU64" s="89"/>
      <c r="AV64" s="88"/>
      <c r="AW64" s="88"/>
      <c r="AX64" s="88"/>
      <c r="AY64" s="88"/>
      <c r="AZ64" s="90"/>
      <c r="BB64" s="89"/>
      <c r="BC64" s="88"/>
      <c r="BD64" s="88"/>
      <c r="BE64" s="88"/>
      <c r="BF64" s="88"/>
      <c r="BG64" s="90"/>
      <c r="BI64" s="89"/>
      <c r="BJ64" s="88"/>
      <c r="BK64" s="88"/>
      <c r="BL64" s="88"/>
      <c r="BM64" s="88"/>
      <c r="BN64" s="90"/>
      <c r="BP64" s="89"/>
      <c r="BQ64" s="88"/>
      <c r="BR64" s="88"/>
      <c r="BS64" s="88"/>
      <c r="BT64" s="88"/>
      <c r="BU64" s="90"/>
    </row>
    <row r="65" spans="3:73" x14ac:dyDescent="0.15">
      <c r="D65" s="89"/>
      <c r="E65" s="88"/>
      <c r="F65" s="88"/>
      <c r="G65" s="88"/>
      <c r="H65" s="88"/>
      <c r="I65" s="88"/>
      <c r="J65" s="90"/>
      <c r="K65" s="3"/>
      <c r="L65" s="89"/>
      <c r="M65" s="88"/>
      <c r="N65" s="88"/>
      <c r="O65" s="88"/>
      <c r="P65" s="88"/>
      <c r="Q65" s="90"/>
      <c r="S65" s="89"/>
      <c r="T65" s="88"/>
      <c r="U65" s="88"/>
      <c r="V65" s="88"/>
      <c r="W65" s="88"/>
      <c r="X65" s="90"/>
      <c r="Z65" s="89"/>
      <c r="AA65" s="88"/>
      <c r="AB65" s="88"/>
      <c r="AC65" s="88"/>
      <c r="AD65" s="88"/>
      <c r="AE65" s="90"/>
      <c r="AG65" s="89"/>
      <c r="AH65" s="88"/>
      <c r="AI65" s="88"/>
      <c r="AJ65" s="88"/>
      <c r="AK65" s="88"/>
      <c r="AL65" s="90"/>
      <c r="AN65" s="89"/>
      <c r="AO65" s="88"/>
      <c r="AP65" s="88"/>
      <c r="AQ65" s="88"/>
      <c r="AR65" s="88"/>
      <c r="AS65" s="90"/>
      <c r="AU65" s="89"/>
      <c r="AV65" s="88"/>
      <c r="AW65" s="88"/>
      <c r="AX65" s="88"/>
      <c r="AY65" s="88"/>
      <c r="AZ65" s="90"/>
      <c r="BB65" s="89"/>
      <c r="BC65" s="88"/>
      <c r="BD65" s="88"/>
      <c r="BE65" s="88"/>
      <c r="BF65" s="88"/>
      <c r="BG65" s="90"/>
      <c r="BI65" s="89"/>
      <c r="BJ65" s="88"/>
      <c r="BK65" s="88"/>
      <c r="BL65" s="88"/>
      <c r="BM65" s="88"/>
      <c r="BN65" s="90"/>
      <c r="BP65" s="89"/>
      <c r="BQ65" s="88"/>
      <c r="BR65" s="88"/>
      <c r="BS65" s="88"/>
      <c r="BT65" s="88"/>
      <c r="BU65" s="90"/>
    </row>
    <row r="66" spans="3:73" x14ac:dyDescent="0.15">
      <c r="D66" s="89"/>
      <c r="E66" s="88"/>
      <c r="F66" s="88"/>
      <c r="G66" s="88"/>
      <c r="H66" s="88"/>
      <c r="I66" s="88"/>
      <c r="J66" s="90"/>
      <c r="K66" s="3"/>
      <c r="L66" s="89"/>
      <c r="M66" s="88"/>
      <c r="N66" s="88"/>
      <c r="O66" s="88"/>
      <c r="P66" s="88"/>
      <c r="Q66" s="90"/>
      <c r="S66" s="89"/>
      <c r="T66" s="88"/>
      <c r="U66" s="88"/>
      <c r="V66" s="88"/>
      <c r="W66" s="88"/>
      <c r="X66" s="90"/>
      <c r="Z66" s="89"/>
      <c r="AA66" s="88"/>
      <c r="AB66" s="88"/>
      <c r="AC66" s="88"/>
      <c r="AD66" s="88"/>
      <c r="AE66" s="90"/>
      <c r="AG66" s="89"/>
      <c r="AH66" s="88"/>
      <c r="AI66" s="88"/>
      <c r="AJ66" s="88"/>
      <c r="AK66" s="88"/>
      <c r="AL66" s="90"/>
      <c r="AN66" s="89"/>
      <c r="AO66" s="88"/>
      <c r="AP66" s="88"/>
      <c r="AQ66" s="88"/>
      <c r="AR66" s="88"/>
      <c r="AS66" s="90"/>
      <c r="AU66" s="89"/>
      <c r="AV66" s="88"/>
      <c r="AW66" s="88"/>
      <c r="AX66" s="88"/>
      <c r="AY66" s="88"/>
      <c r="AZ66" s="90"/>
      <c r="BB66" s="89"/>
      <c r="BC66" s="88"/>
      <c r="BD66" s="88"/>
      <c r="BE66" s="88"/>
      <c r="BF66" s="88"/>
      <c r="BG66" s="90"/>
      <c r="BI66" s="89"/>
      <c r="BJ66" s="88"/>
      <c r="BK66" s="88"/>
      <c r="BL66" s="88"/>
      <c r="BM66" s="88"/>
      <c r="BN66" s="90"/>
      <c r="BP66" s="89"/>
      <c r="BQ66" s="88"/>
      <c r="BR66" s="88"/>
      <c r="BS66" s="88"/>
      <c r="BT66" s="88"/>
      <c r="BU66" s="90"/>
    </row>
    <row r="67" spans="3:73" ht="14" thickBot="1" x14ac:dyDescent="0.2">
      <c r="D67" s="91"/>
      <c r="E67" s="92"/>
      <c r="F67" s="92"/>
      <c r="G67" s="92"/>
      <c r="H67" s="92"/>
      <c r="I67" s="92"/>
      <c r="J67" s="93"/>
      <c r="K67" s="3"/>
      <c r="L67" s="91"/>
      <c r="M67" s="92"/>
      <c r="N67" s="92"/>
      <c r="O67" s="92"/>
      <c r="P67" s="92"/>
      <c r="Q67" s="93"/>
      <c r="S67" s="91"/>
      <c r="T67" s="92"/>
      <c r="U67" s="92"/>
      <c r="V67" s="92"/>
      <c r="W67" s="92"/>
      <c r="X67" s="93"/>
      <c r="Z67" s="91"/>
      <c r="AA67" s="92"/>
      <c r="AB67" s="92"/>
      <c r="AC67" s="92"/>
      <c r="AD67" s="92"/>
      <c r="AE67" s="93"/>
      <c r="AG67" s="91"/>
      <c r="AH67" s="92"/>
      <c r="AI67" s="92"/>
      <c r="AJ67" s="92"/>
      <c r="AK67" s="92"/>
      <c r="AL67" s="93"/>
      <c r="AN67" s="91"/>
      <c r="AO67" s="92"/>
      <c r="AP67" s="92"/>
      <c r="AQ67" s="92"/>
      <c r="AR67" s="92"/>
      <c r="AS67" s="93"/>
      <c r="AU67" s="91"/>
      <c r="AV67" s="92"/>
      <c r="AW67" s="92"/>
      <c r="AX67" s="92"/>
      <c r="AY67" s="92"/>
      <c r="AZ67" s="93"/>
      <c r="BB67" s="91"/>
      <c r="BC67" s="92"/>
      <c r="BD67" s="92"/>
      <c r="BE67" s="92"/>
      <c r="BF67" s="92"/>
      <c r="BG67" s="93"/>
      <c r="BI67" s="91"/>
      <c r="BJ67" s="92"/>
      <c r="BK67" s="92"/>
      <c r="BL67" s="92"/>
      <c r="BM67" s="92"/>
      <c r="BN67" s="93"/>
      <c r="BP67" s="91"/>
      <c r="BQ67" s="92"/>
      <c r="BR67" s="92"/>
      <c r="BS67" s="92"/>
      <c r="BT67" s="92"/>
      <c r="BU67" s="93"/>
    </row>
    <row r="68" spans="3:73" x14ac:dyDescent="0.15">
      <c r="F68" s="3"/>
      <c r="G68" s="3"/>
      <c r="H68" s="3"/>
      <c r="I68" s="3"/>
      <c r="J68" s="3"/>
      <c r="K68" s="3"/>
      <c r="N68" s="3"/>
      <c r="O68" s="3"/>
      <c r="P68" s="3"/>
      <c r="Q68" s="3"/>
      <c r="U68" s="3"/>
      <c r="V68" s="3"/>
      <c r="W68" s="3"/>
      <c r="X68" s="3"/>
      <c r="AB68" s="3"/>
      <c r="AC68" s="3"/>
      <c r="AD68" s="3"/>
      <c r="AE68" s="3"/>
      <c r="AI68" s="3"/>
      <c r="AJ68" s="3"/>
      <c r="AK68" s="3"/>
      <c r="AL68" s="3"/>
      <c r="AP68" s="3"/>
      <c r="AQ68" s="3"/>
      <c r="AR68" s="3"/>
      <c r="AS68" s="3"/>
      <c r="AW68" s="3"/>
      <c r="AX68" s="3"/>
      <c r="AY68" s="3"/>
      <c r="AZ68" s="3"/>
      <c r="BD68" s="3"/>
      <c r="BE68" s="3"/>
      <c r="BF68" s="3"/>
      <c r="BG68" s="3"/>
      <c r="BK68" s="3"/>
      <c r="BL68" s="3"/>
      <c r="BM68" s="3"/>
      <c r="BN68" s="3"/>
      <c r="BR68" s="3"/>
      <c r="BS68" s="3"/>
      <c r="BT68" s="3"/>
      <c r="BU68" s="3"/>
    </row>
    <row r="69" spans="3:73" x14ac:dyDescent="0.15">
      <c r="F69" s="3"/>
      <c r="G69" s="3"/>
      <c r="H69" s="3"/>
      <c r="I69" s="3"/>
      <c r="J69" s="3"/>
      <c r="K69" s="3"/>
      <c r="U69" s="3"/>
      <c r="V69" s="3"/>
      <c r="W69" s="3"/>
      <c r="X69" s="3"/>
      <c r="AB69" s="3"/>
      <c r="AC69" s="3"/>
      <c r="AD69" s="3"/>
      <c r="AE69" s="3"/>
      <c r="AI69" s="3"/>
      <c r="AJ69" s="3"/>
      <c r="AK69" s="3"/>
      <c r="AL69" s="3"/>
      <c r="AP69" s="3"/>
      <c r="AQ69" s="3"/>
      <c r="AR69" s="3"/>
      <c r="AS69" s="3"/>
      <c r="AW69" s="3"/>
      <c r="AX69" s="3"/>
      <c r="AY69" s="3"/>
      <c r="AZ69" s="3"/>
      <c r="BD69" s="3"/>
      <c r="BE69" s="3"/>
      <c r="BF69" s="3"/>
      <c r="BG69" s="3"/>
      <c r="BK69" s="3"/>
      <c r="BL69" s="3"/>
      <c r="BM69" s="3"/>
      <c r="BN69" s="3"/>
      <c r="BR69" s="3"/>
      <c r="BS69" s="3"/>
      <c r="BT69" s="3"/>
      <c r="BU69" s="3"/>
    </row>
    <row r="70" spans="3:73" x14ac:dyDescent="0.15">
      <c r="C70" s="10"/>
      <c r="F70" s="3"/>
      <c r="G70" s="3"/>
      <c r="H70" s="3"/>
      <c r="I70" s="3"/>
      <c r="J70" s="3"/>
      <c r="K70" s="3"/>
      <c r="U70" s="3"/>
      <c r="V70" s="3"/>
      <c r="W70" s="3"/>
      <c r="X70" s="3"/>
      <c r="AB70" s="3"/>
      <c r="AC70" s="3"/>
      <c r="AD70" s="3"/>
      <c r="AE70" s="3"/>
      <c r="AI70" s="3"/>
      <c r="AJ70" s="3"/>
      <c r="AK70" s="3"/>
      <c r="AL70" s="3"/>
      <c r="AP70" s="3"/>
      <c r="AQ70" s="3"/>
      <c r="AR70" s="3"/>
      <c r="AS70" s="3"/>
      <c r="AW70" s="3"/>
      <c r="AX70" s="3"/>
      <c r="AY70" s="3"/>
      <c r="AZ70" s="3"/>
      <c r="BD70" s="3"/>
      <c r="BE70" s="3"/>
      <c r="BF70" s="3"/>
      <c r="BG70" s="3"/>
      <c r="BK70" s="3"/>
      <c r="BL70" s="3"/>
      <c r="BM70" s="3"/>
      <c r="BN70" s="3"/>
      <c r="BR70" s="3"/>
      <c r="BS70" s="3"/>
      <c r="BT70" s="3"/>
      <c r="BU70" s="3"/>
    </row>
    <row r="71" spans="3:73" x14ac:dyDescent="0.15">
      <c r="F71" s="3"/>
      <c r="G71" s="3"/>
      <c r="H71" s="3"/>
      <c r="I71" s="3"/>
      <c r="J71" s="3"/>
      <c r="K71" s="3"/>
      <c r="U71" s="3"/>
      <c r="V71" s="3"/>
      <c r="W71" s="3"/>
      <c r="X71" s="3"/>
      <c r="AB71" s="3"/>
      <c r="AC71" s="3"/>
      <c r="AD71" s="3"/>
      <c r="AE71" s="3"/>
      <c r="AI71" s="3"/>
      <c r="AJ71" s="3"/>
      <c r="AK71" s="3"/>
      <c r="AL71" s="3"/>
      <c r="AP71" s="3"/>
      <c r="AQ71" s="3"/>
      <c r="AR71" s="3"/>
      <c r="AS71" s="3"/>
      <c r="AW71" s="3"/>
      <c r="AX71" s="3"/>
      <c r="AY71" s="3"/>
      <c r="AZ71" s="3"/>
      <c r="BD71" s="3"/>
      <c r="BE71" s="3"/>
      <c r="BF71" s="3"/>
      <c r="BG71" s="3"/>
      <c r="BK71" s="3"/>
      <c r="BL71" s="3"/>
      <c r="BM71" s="3"/>
      <c r="BN71" s="3"/>
      <c r="BR71" s="3"/>
      <c r="BS71" s="3"/>
      <c r="BT71" s="3"/>
      <c r="BU71" s="3"/>
    </row>
    <row r="72" spans="3:73" x14ac:dyDescent="0.15">
      <c r="F72" s="3"/>
      <c r="G72" s="3"/>
      <c r="H72" s="3"/>
      <c r="I72" s="3"/>
      <c r="J72" s="3"/>
      <c r="K72" s="3"/>
      <c r="U72" s="3"/>
      <c r="V72" s="3"/>
      <c r="W72" s="3"/>
      <c r="X72" s="3"/>
      <c r="AB72" s="3"/>
      <c r="AC72" s="3"/>
      <c r="AD72" s="3"/>
      <c r="AE72" s="3"/>
      <c r="AI72" s="3"/>
      <c r="AJ72" s="3"/>
      <c r="AK72" s="3"/>
      <c r="AL72" s="3"/>
      <c r="AP72" s="3"/>
      <c r="AQ72" s="3"/>
      <c r="AR72" s="3"/>
      <c r="AS72" s="3"/>
      <c r="AW72" s="3"/>
      <c r="AX72" s="3"/>
      <c r="AY72" s="3"/>
      <c r="AZ72" s="3"/>
      <c r="BD72" s="3"/>
      <c r="BE72" s="3"/>
      <c r="BF72" s="3"/>
      <c r="BG72" s="3"/>
      <c r="BR72" s="3"/>
      <c r="BS72" s="3"/>
      <c r="BT72" s="3"/>
      <c r="BU72" s="3"/>
    </row>
    <row r="73" spans="3:73" x14ac:dyDescent="0.15">
      <c r="F73" s="3"/>
      <c r="G73" s="3"/>
      <c r="H73" s="3"/>
      <c r="I73" s="3"/>
      <c r="J73" s="3"/>
      <c r="K73" s="3"/>
      <c r="U73" s="3"/>
      <c r="V73" s="3"/>
      <c r="W73" s="3"/>
      <c r="X73" s="3"/>
      <c r="AB73" s="3"/>
      <c r="AC73" s="3"/>
      <c r="AD73" s="3"/>
      <c r="AE73" s="3"/>
      <c r="AI73" s="3"/>
      <c r="AJ73" s="3"/>
      <c r="AK73" s="3"/>
      <c r="AL73" s="3"/>
      <c r="AP73" s="3"/>
      <c r="AQ73" s="3"/>
      <c r="AR73" s="3"/>
      <c r="AS73" s="3"/>
      <c r="AW73" s="3"/>
      <c r="AX73" s="3"/>
      <c r="AY73" s="3"/>
      <c r="AZ73" s="3"/>
      <c r="BD73" s="3"/>
      <c r="BE73" s="3"/>
      <c r="BF73" s="3"/>
      <c r="BG73" s="3"/>
      <c r="BK73" s="3"/>
      <c r="BL73" s="3"/>
      <c r="BM73" s="3"/>
      <c r="BN73" s="3"/>
      <c r="BR73" s="3"/>
      <c r="BS73" s="3"/>
      <c r="BT73" s="3"/>
      <c r="BU73" s="3"/>
    </row>
    <row r="74" spans="3:73" x14ac:dyDescent="0.15">
      <c r="F74" s="3"/>
      <c r="G74" s="3"/>
      <c r="H74" s="3"/>
      <c r="I74" s="3"/>
      <c r="J74" s="3"/>
      <c r="K74" s="3"/>
      <c r="N74" s="3"/>
      <c r="O74" s="3"/>
      <c r="P74" s="3"/>
      <c r="Q74" s="3"/>
      <c r="AB74" s="3"/>
      <c r="AC74" s="3"/>
      <c r="AD74" s="3"/>
      <c r="AE74" s="3"/>
      <c r="AI74" s="3"/>
      <c r="AJ74" s="3"/>
      <c r="AK74" s="3"/>
      <c r="AL74" s="3"/>
      <c r="AP74" s="3"/>
      <c r="AQ74" s="3"/>
      <c r="AR74" s="3"/>
      <c r="AS74" s="3"/>
      <c r="AW74" s="3"/>
      <c r="AX74" s="3"/>
      <c r="AY74" s="3"/>
      <c r="AZ74" s="3"/>
      <c r="BD74" s="3"/>
      <c r="BE74" s="3"/>
      <c r="BF74" s="3"/>
      <c r="BG74" s="3"/>
      <c r="BK74" s="3"/>
      <c r="BL74" s="3"/>
      <c r="BM74" s="3"/>
      <c r="BN74" s="3"/>
      <c r="BR74" s="3"/>
      <c r="BS74" s="3"/>
      <c r="BT74" s="3"/>
      <c r="BU74" s="3"/>
    </row>
    <row r="75" spans="3:73" x14ac:dyDescent="0.15">
      <c r="F75" s="3"/>
      <c r="G75" s="3"/>
      <c r="H75" s="3"/>
      <c r="I75" s="3"/>
      <c r="J75" s="3"/>
      <c r="K75" s="3"/>
      <c r="U75" s="3"/>
      <c r="V75" s="3"/>
      <c r="W75" s="3"/>
      <c r="X75" s="3"/>
      <c r="AB75" s="3"/>
      <c r="AC75" s="3"/>
      <c r="AD75" s="3"/>
      <c r="AE75" s="3"/>
      <c r="AI75" s="3"/>
      <c r="AJ75" s="3"/>
      <c r="AK75" s="3"/>
      <c r="AL75" s="3"/>
      <c r="AP75" s="3"/>
      <c r="AQ75" s="3"/>
      <c r="AR75" s="3"/>
      <c r="AS75" s="3"/>
      <c r="AW75" s="3"/>
      <c r="AX75" s="3"/>
      <c r="AY75" s="3"/>
      <c r="AZ75" s="3"/>
      <c r="BD75" s="3"/>
      <c r="BE75" s="3"/>
      <c r="BF75" s="3"/>
      <c r="BG75" s="3"/>
      <c r="BK75" s="3"/>
      <c r="BL75" s="3"/>
      <c r="BM75" s="3"/>
      <c r="BN75" s="3"/>
      <c r="BR75" s="3"/>
      <c r="BS75" s="3"/>
      <c r="BT75" s="3"/>
      <c r="BU75" s="3"/>
    </row>
    <row r="76" spans="3:73" x14ac:dyDescent="0.15">
      <c r="F76" s="3"/>
      <c r="G76" s="3"/>
      <c r="H76" s="3"/>
      <c r="I76" s="3"/>
      <c r="J76" s="3"/>
      <c r="K76" s="3"/>
      <c r="N76" s="3"/>
      <c r="O76" s="3"/>
      <c r="P76" s="3"/>
      <c r="Q76" s="3"/>
      <c r="U76" s="3"/>
      <c r="V76" s="3"/>
      <c r="W76" s="3"/>
      <c r="X76" s="3"/>
      <c r="AB76" s="3"/>
      <c r="AC76" s="3"/>
      <c r="AD76" s="3"/>
      <c r="AE76" s="3"/>
      <c r="AI76" s="3"/>
      <c r="AJ76" s="3"/>
      <c r="AK76" s="3"/>
      <c r="AL76" s="3"/>
      <c r="AP76" s="3"/>
      <c r="AQ76" s="3"/>
      <c r="AR76" s="3"/>
      <c r="AS76" s="3"/>
      <c r="AW76" s="3"/>
      <c r="AX76" s="3"/>
      <c r="AY76" s="3"/>
      <c r="AZ76" s="3"/>
      <c r="BD76" s="3"/>
      <c r="BE76" s="3"/>
      <c r="BF76" s="3"/>
      <c r="BG76" s="3"/>
      <c r="BK76" s="3"/>
      <c r="BL76" s="3"/>
      <c r="BM76" s="3"/>
      <c r="BN76" s="3"/>
      <c r="BR76" s="3"/>
      <c r="BS76" s="3"/>
      <c r="BT76" s="3"/>
      <c r="BU76" s="3"/>
    </row>
    <row r="77" spans="3:73" x14ac:dyDescent="0.15">
      <c r="F77" s="3"/>
      <c r="G77" s="3"/>
      <c r="H77" s="3"/>
      <c r="I77" s="3"/>
      <c r="J77" s="3"/>
      <c r="K77" s="3"/>
      <c r="N77" s="3"/>
      <c r="O77" s="3"/>
      <c r="P77" s="3"/>
      <c r="Q77" s="3"/>
      <c r="U77" s="3"/>
      <c r="V77" s="3"/>
      <c r="W77" s="3"/>
      <c r="X77" s="3"/>
      <c r="AB77" s="3"/>
      <c r="AC77" s="3"/>
      <c r="AD77" s="3"/>
      <c r="AE77" s="3"/>
      <c r="AI77" s="3"/>
      <c r="AJ77" s="3"/>
      <c r="AK77" s="3"/>
      <c r="AL77" s="3"/>
      <c r="AP77" s="3"/>
      <c r="AQ77" s="3"/>
      <c r="AR77" s="3"/>
      <c r="AS77" s="3"/>
      <c r="AW77" s="3"/>
      <c r="AX77" s="3"/>
      <c r="AY77" s="3"/>
      <c r="AZ77" s="3"/>
      <c r="BD77" s="3"/>
      <c r="BE77" s="3"/>
      <c r="BF77" s="3"/>
      <c r="BG77" s="3"/>
      <c r="BK77" s="3"/>
      <c r="BL77" s="3"/>
      <c r="BM77" s="3"/>
      <c r="BN77" s="3"/>
      <c r="BR77" s="3"/>
      <c r="BS77" s="3"/>
      <c r="BT77" s="3"/>
      <c r="BU77" s="3"/>
    </row>
    <row r="78" spans="3:73" x14ac:dyDescent="0.15">
      <c r="F78" s="3"/>
      <c r="G78" s="3"/>
      <c r="H78" s="3"/>
      <c r="I78" s="3"/>
      <c r="J78" s="3"/>
      <c r="K78" s="3"/>
      <c r="N78" s="3"/>
      <c r="O78" s="3"/>
      <c r="P78" s="3"/>
      <c r="Q78" s="3"/>
      <c r="U78" s="3"/>
      <c r="V78" s="3"/>
      <c r="W78" s="3"/>
      <c r="X78" s="3"/>
      <c r="AB78" s="3"/>
      <c r="AC78" s="3"/>
      <c r="AD78" s="3"/>
      <c r="AE78" s="3"/>
      <c r="AI78" s="3"/>
      <c r="AJ78" s="3"/>
      <c r="AK78" s="3"/>
      <c r="AL78" s="3"/>
      <c r="AP78" s="3"/>
      <c r="AQ78" s="3"/>
      <c r="AR78" s="3"/>
      <c r="AS78" s="3"/>
      <c r="AW78" s="3"/>
      <c r="AX78" s="3"/>
      <c r="AY78" s="3"/>
      <c r="AZ78" s="3"/>
      <c r="BD78" s="3"/>
      <c r="BE78" s="3"/>
      <c r="BF78" s="3"/>
      <c r="BG78" s="3"/>
      <c r="BK78" s="3"/>
      <c r="BL78" s="3"/>
      <c r="BM78" s="3"/>
      <c r="BN78" s="3"/>
      <c r="BR78" s="3"/>
      <c r="BS78" s="3"/>
      <c r="BT78" s="3"/>
      <c r="BU78" s="3"/>
    </row>
    <row r="79" spans="3:73" x14ac:dyDescent="0.15">
      <c r="F79" s="3"/>
      <c r="G79" s="3"/>
      <c r="H79" s="3"/>
      <c r="I79" s="3"/>
      <c r="J79" s="3"/>
      <c r="K79" s="3"/>
      <c r="N79" s="3"/>
      <c r="O79" s="3"/>
      <c r="P79" s="3"/>
      <c r="Q79" s="3"/>
      <c r="U79" s="3"/>
      <c r="V79" s="3"/>
      <c r="W79" s="3"/>
      <c r="X79" s="3"/>
      <c r="AB79" s="3"/>
      <c r="AC79" s="3"/>
      <c r="AD79" s="3"/>
      <c r="AE79" s="3"/>
      <c r="AI79" s="3"/>
      <c r="AJ79" s="3"/>
      <c r="AK79" s="3"/>
      <c r="AL79" s="3"/>
      <c r="AP79" s="3"/>
      <c r="AQ79" s="3"/>
      <c r="AR79" s="3"/>
      <c r="AS79" s="3"/>
      <c r="AW79" s="3"/>
      <c r="AX79" s="3"/>
      <c r="AY79" s="3"/>
      <c r="AZ79" s="3"/>
      <c r="BD79" s="3"/>
      <c r="BE79" s="3"/>
      <c r="BF79" s="3"/>
      <c r="BG79" s="3"/>
      <c r="BK79" s="3"/>
      <c r="BL79" s="3"/>
      <c r="BM79" s="3"/>
      <c r="BN79" s="3"/>
      <c r="BR79" s="3"/>
      <c r="BS79" s="3"/>
      <c r="BT79" s="3"/>
      <c r="BU79" s="3"/>
    </row>
    <row r="80" spans="3:73" x14ac:dyDescent="0.15">
      <c r="F80" s="3"/>
      <c r="G80" s="3"/>
      <c r="H80" s="3"/>
      <c r="I80" s="3"/>
      <c r="J80" s="3"/>
      <c r="K80" s="3"/>
      <c r="N80" s="3"/>
      <c r="O80" s="3"/>
      <c r="P80" s="3"/>
      <c r="Q80" s="3"/>
      <c r="U80" s="3"/>
      <c r="V80" s="3"/>
      <c r="W80" s="3"/>
      <c r="X80" s="3"/>
      <c r="AB80" s="3"/>
      <c r="AC80" s="3"/>
      <c r="AD80" s="3"/>
      <c r="AE80" s="3"/>
      <c r="AI80" s="3"/>
      <c r="AJ80" s="3"/>
      <c r="AK80" s="3"/>
      <c r="AL80" s="3"/>
      <c r="AP80" s="3"/>
      <c r="AQ80" s="3"/>
      <c r="AR80" s="3"/>
      <c r="AS80" s="3"/>
      <c r="AW80" s="3"/>
      <c r="AX80" s="3"/>
      <c r="AY80" s="3"/>
      <c r="AZ80" s="3"/>
      <c r="BD80" s="3"/>
      <c r="BE80" s="3"/>
      <c r="BF80" s="3"/>
      <c r="BG80" s="3"/>
      <c r="BK80" s="3"/>
      <c r="BL80" s="3"/>
      <c r="BM80" s="3"/>
      <c r="BN80" s="3"/>
      <c r="BR80" s="3"/>
      <c r="BS80" s="3"/>
      <c r="BT80" s="3"/>
      <c r="BU80" s="3"/>
    </row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  <row r="112" s="3" customFormat="1" x14ac:dyDescent="0.15"/>
    <row r="113" s="3" customFormat="1" x14ac:dyDescent="0.15"/>
    <row r="114" s="3" customFormat="1" x14ac:dyDescent="0.15"/>
    <row r="115" s="3" customFormat="1" x14ac:dyDescent="0.15"/>
    <row r="116" s="3" customFormat="1" x14ac:dyDescent="0.15"/>
    <row r="117" s="3" customFormat="1" x14ac:dyDescent="0.15"/>
    <row r="118" s="3" customFormat="1" x14ac:dyDescent="0.15"/>
    <row r="119" s="3" customFormat="1" x14ac:dyDescent="0.15"/>
    <row r="120" s="3" customFormat="1" x14ac:dyDescent="0.15"/>
    <row r="121" s="3" customFormat="1" x14ac:dyDescent="0.15"/>
    <row r="122" s="3" customFormat="1" x14ac:dyDescent="0.15"/>
    <row r="123" s="3" customFormat="1" x14ac:dyDescent="0.15"/>
    <row r="124" s="3" customFormat="1" x14ac:dyDescent="0.15"/>
    <row r="125" s="3" customFormat="1" x14ac:dyDescent="0.15"/>
    <row r="126" s="3" customFormat="1" x14ac:dyDescent="0.15"/>
    <row r="127" s="3" customFormat="1" x14ac:dyDescent="0.15"/>
    <row r="128" s="3" customFormat="1" x14ac:dyDescent="0.15"/>
    <row r="129" s="3" customFormat="1" x14ac:dyDescent="0.15"/>
    <row r="130" s="3" customFormat="1" x14ac:dyDescent="0.15"/>
    <row r="131" s="3" customFormat="1" x14ac:dyDescent="0.15"/>
    <row r="132" s="3" customFormat="1" x14ac:dyDescent="0.15"/>
    <row r="133" s="3" customFormat="1" x14ac:dyDescent="0.15"/>
    <row r="134" s="3" customFormat="1" x14ac:dyDescent="0.15"/>
    <row r="135" s="3" customFormat="1" x14ac:dyDescent="0.15"/>
    <row r="136" s="3" customFormat="1" x14ac:dyDescent="0.15"/>
    <row r="137" s="3" customFormat="1" x14ac:dyDescent="0.15"/>
    <row r="138" s="3" customFormat="1" x14ac:dyDescent="0.15"/>
    <row r="139" s="3" customFormat="1" x14ac:dyDescent="0.15"/>
    <row r="140" s="3" customFormat="1" x14ac:dyDescent="0.15"/>
    <row r="141" s="3" customFormat="1" x14ac:dyDescent="0.15"/>
    <row r="142" s="3" customFormat="1" x14ac:dyDescent="0.15"/>
    <row r="143" s="3" customFormat="1" x14ac:dyDescent="0.15"/>
    <row r="144" s="3" customFormat="1" x14ac:dyDescent="0.15"/>
    <row r="145" s="3" customFormat="1" x14ac:dyDescent="0.15"/>
    <row r="146" s="3" customFormat="1" x14ac:dyDescent="0.15"/>
    <row r="147" s="3" customFormat="1" x14ac:dyDescent="0.15"/>
    <row r="148" s="3" customFormat="1" x14ac:dyDescent="0.15"/>
    <row r="149" s="3" customFormat="1" x14ac:dyDescent="0.15"/>
    <row r="150" s="3" customFormat="1" x14ac:dyDescent="0.15"/>
    <row r="151" s="3" customFormat="1" x14ac:dyDescent="0.15"/>
    <row r="152" s="3" customFormat="1" x14ac:dyDescent="0.15"/>
    <row r="153" s="3" customFormat="1" x14ac:dyDescent="0.15"/>
    <row r="154" s="3" customFormat="1" x14ac:dyDescent="0.15"/>
    <row r="155" s="3" customFormat="1" x14ac:dyDescent="0.15"/>
    <row r="156" s="3" customFormat="1" x14ac:dyDescent="0.15"/>
    <row r="157" s="3" customFormat="1" x14ac:dyDescent="0.15"/>
    <row r="158" s="3" customFormat="1" x14ac:dyDescent="0.15"/>
    <row r="159" s="3" customFormat="1" x14ac:dyDescent="0.15"/>
    <row r="160" s="3" customFormat="1" x14ac:dyDescent="0.15"/>
    <row r="161" s="3" customFormat="1" x14ac:dyDescent="0.15"/>
    <row r="162" s="3" customFormat="1" x14ac:dyDescent="0.15"/>
    <row r="163" s="3" customFormat="1" x14ac:dyDescent="0.15"/>
    <row r="164" s="3" customFormat="1" x14ac:dyDescent="0.15"/>
    <row r="165" s="3" customFormat="1" x14ac:dyDescent="0.15"/>
    <row r="166" s="3" customFormat="1" x14ac:dyDescent="0.15"/>
    <row r="167" s="3" customFormat="1" x14ac:dyDescent="0.15"/>
    <row r="168" s="3" customFormat="1" x14ac:dyDescent="0.15"/>
    <row r="169" s="3" customFormat="1" x14ac:dyDescent="0.15"/>
    <row r="170" s="3" customFormat="1" x14ac:dyDescent="0.15"/>
    <row r="171" s="3" customFormat="1" x14ac:dyDescent="0.15"/>
    <row r="172" s="3" customFormat="1" x14ac:dyDescent="0.15"/>
    <row r="173" s="3" customFormat="1" x14ac:dyDescent="0.15"/>
    <row r="174" s="3" customFormat="1" x14ac:dyDescent="0.15"/>
    <row r="175" s="3" customFormat="1" x14ac:dyDescent="0.15"/>
    <row r="176" s="3" customFormat="1" x14ac:dyDescent="0.15"/>
    <row r="177" s="3" customFormat="1" x14ac:dyDescent="0.15"/>
    <row r="178" s="3" customFormat="1" x14ac:dyDescent="0.15"/>
    <row r="179" s="3" customFormat="1" x14ac:dyDescent="0.15"/>
    <row r="180" s="3" customFormat="1" x14ac:dyDescent="0.15"/>
    <row r="181" s="3" customFormat="1" x14ac:dyDescent="0.15"/>
    <row r="182" s="3" customFormat="1" x14ac:dyDescent="0.15"/>
    <row r="183" s="3" customFormat="1" x14ac:dyDescent="0.15"/>
    <row r="184" s="3" customFormat="1" x14ac:dyDescent="0.15"/>
    <row r="185" s="3" customFormat="1" x14ac:dyDescent="0.15"/>
    <row r="186" s="3" customFormat="1" x14ac:dyDescent="0.15"/>
    <row r="187" s="3" customFormat="1" x14ac:dyDescent="0.15"/>
    <row r="188" s="3" customFormat="1" x14ac:dyDescent="0.15"/>
    <row r="189" s="3" customFormat="1" x14ac:dyDescent="0.15"/>
    <row r="190" s="3" customFormat="1" x14ac:dyDescent="0.15"/>
    <row r="191" s="3" customFormat="1" x14ac:dyDescent="0.15"/>
    <row r="192" s="3" customFormat="1" x14ac:dyDescent="0.15"/>
    <row r="193" s="3" customFormat="1" x14ac:dyDescent="0.15"/>
    <row r="194" s="3" customFormat="1" x14ac:dyDescent="0.15"/>
    <row r="195" s="3" customFormat="1" x14ac:dyDescent="0.15"/>
    <row r="196" s="3" customFormat="1" x14ac:dyDescent="0.15"/>
    <row r="197" s="3" customFormat="1" x14ac:dyDescent="0.15"/>
    <row r="198" s="3" customFormat="1" x14ac:dyDescent="0.15"/>
    <row r="199" s="3" customFormat="1" x14ac:dyDescent="0.15"/>
    <row r="200" s="3" customFormat="1" x14ac:dyDescent="0.15"/>
    <row r="201" s="3" customFormat="1" x14ac:dyDescent="0.15"/>
    <row r="202" s="3" customFormat="1" x14ac:dyDescent="0.15"/>
    <row r="203" s="3" customFormat="1" x14ac:dyDescent="0.15"/>
    <row r="204" s="3" customFormat="1" x14ac:dyDescent="0.15"/>
    <row r="205" s="3" customFormat="1" x14ac:dyDescent="0.15"/>
    <row r="206" s="3" customFormat="1" x14ac:dyDescent="0.15"/>
    <row r="207" s="3" customFormat="1" x14ac:dyDescent="0.15"/>
    <row r="208" s="3" customFormat="1" x14ac:dyDescent="0.15"/>
    <row r="209" s="3" customFormat="1" x14ac:dyDescent="0.15"/>
    <row r="210" s="3" customFormat="1" x14ac:dyDescent="0.15"/>
    <row r="211" s="3" customFormat="1" x14ac:dyDescent="0.15"/>
    <row r="212" s="3" customFormat="1" x14ac:dyDescent="0.15"/>
    <row r="213" s="3" customFormat="1" x14ac:dyDescent="0.15"/>
    <row r="214" s="3" customFormat="1" x14ac:dyDescent="0.15"/>
    <row r="215" s="3" customFormat="1" x14ac:dyDescent="0.15"/>
    <row r="216" s="3" customFormat="1" x14ac:dyDescent="0.15"/>
    <row r="217" s="3" customFormat="1" x14ac:dyDescent="0.15"/>
    <row r="218" s="3" customFormat="1" x14ac:dyDescent="0.15"/>
    <row r="219" s="3" customFormat="1" x14ac:dyDescent="0.15"/>
    <row r="220" s="3" customFormat="1" x14ac:dyDescent="0.15"/>
    <row r="221" s="3" customFormat="1" x14ac:dyDescent="0.15"/>
    <row r="222" s="3" customFormat="1" x14ac:dyDescent="0.15"/>
    <row r="223" s="3" customFormat="1" x14ac:dyDescent="0.15"/>
    <row r="224" s="3" customFormat="1" x14ac:dyDescent="0.15"/>
    <row r="225" s="3" customFormat="1" x14ac:dyDescent="0.15"/>
    <row r="226" s="3" customFormat="1" x14ac:dyDescent="0.15"/>
    <row r="227" s="3" customFormat="1" x14ac:dyDescent="0.15"/>
    <row r="228" s="3" customFormat="1" x14ac:dyDescent="0.15"/>
    <row r="229" s="3" customFormat="1" x14ac:dyDescent="0.15"/>
    <row r="230" s="3" customFormat="1" x14ac:dyDescent="0.15"/>
    <row r="231" s="3" customFormat="1" x14ac:dyDescent="0.15"/>
    <row r="232" s="3" customFormat="1" x14ac:dyDescent="0.15"/>
    <row r="233" s="3" customFormat="1" x14ac:dyDescent="0.15"/>
    <row r="234" s="3" customFormat="1" x14ac:dyDescent="0.15"/>
    <row r="235" s="3" customFormat="1" x14ac:dyDescent="0.15"/>
    <row r="236" s="3" customFormat="1" x14ac:dyDescent="0.15"/>
    <row r="237" s="3" customFormat="1" x14ac:dyDescent="0.15"/>
    <row r="238" s="3" customFormat="1" x14ac:dyDescent="0.15"/>
    <row r="239" s="3" customFormat="1" x14ac:dyDescent="0.15"/>
    <row r="240" s="3" customFormat="1" x14ac:dyDescent="0.15"/>
    <row r="241" s="3" customFormat="1" x14ac:dyDescent="0.15"/>
    <row r="242" s="3" customFormat="1" x14ac:dyDescent="0.15"/>
    <row r="243" s="3" customFormat="1" x14ac:dyDescent="0.15"/>
    <row r="244" s="3" customFormat="1" x14ac:dyDescent="0.15"/>
    <row r="245" s="3" customFormat="1" x14ac:dyDescent="0.15"/>
    <row r="246" s="3" customFormat="1" x14ac:dyDescent="0.15"/>
    <row r="247" s="3" customFormat="1" x14ac:dyDescent="0.15"/>
    <row r="248" s="3" customFormat="1" x14ac:dyDescent="0.15"/>
    <row r="249" s="3" customFormat="1" x14ac:dyDescent="0.15"/>
    <row r="250" s="3" customFormat="1" x14ac:dyDescent="0.15"/>
    <row r="251" s="3" customFormat="1" x14ac:dyDescent="0.15"/>
    <row r="252" s="3" customFormat="1" x14ac:dyDescent="0.15"/>
    <row r="253" s="3" customFormat="1" x14ac:dyDescent="0.15"/>
    <row r="254" s="3" customFormat="1" x14ac:dyDescent="0.15"/>
    <row r="255" s="3" customFormat="1" x14ac:dyDescent="0.15"/>
    <row r="256" s="3" customFormat="1" x14ac:dyDescent="0.15"/>
    <row r="257" s="3" customFormat="1" x14ac:dyDescent="0.15"/>
    <row r="258" s="3" customFormat="1" x14ac:dyDescent="0.15"/>
    <row r="259" s="3" customFormat="1" x14ac:dyDescent="0.15"/>
    <row r="260" s="3" customFormat="1" x14ac:dyDescent="0.15"/>
    <row r="261" s="3" customFormat="1" x14ac:dyDescent="0.15"/>
    <row r="262" s="3" customFormat="1" x14ac:dyDescent="0.15"/>
    <row r="263" s="3" customFormat="1" x14ac:dyDescent="0.15"/>
    <row r="264" s="3" customFormat="1" x14ac:dyDescent="0.15"/>
    <row r="265" s="3" customFormat="1" x14ac:dyDescent="0.15"/>
    <row r="266" s="3" customFormat="1" x14ac:dyDescent="0.15"/>
    <row r="267" s="3" customFormat="1" x14ac:dyDescent="0.15"/>
    <row r="268" s="3" customFormat="1" x14ac:dyDescent="0.15"/>
    <row r="269" s="3" customFormat="1" x14ac:dyDescent="0.15"/>
    <row r="270" s="3" customFormat="1" x14ac:dyDescent="0.15"/>
    <row r="271" s="3" customFormat="1" x14ac:dyDescent="0.15"/>
    <row r="272" s="3" customFormat="1" x14ac:dyDescent="0.15"/>
    <row r="273" s="3" customFormat="1" x14ac:dyDescent="0.15"/>
    <row r="274" s="3" customFormat="1" x14ac:dyDescent="0.15"/>
    <row r="275" s="3" customFormat="1" x14ac:dyDescent="0.15"/>
    <row r="276" s="3" customFormat="1" x14ac:dyDescent="0.15"/>
    <row r="277" s="3" customFormat="1" x14ac:dyDescent="0.15"/>
    <row r="278" s="3" customFormat="1" x14ac:dyDescent="0.15"/>
    <row r="279" s="3" customFormat="1" x14ac:dyDescent="0.15"/>
    <row r="280" s="3" customFormat="1" x14ac:dyDescent="0.15"/>
    <row r="281" s="3" customFormat="1" x14ac:dyDescent="0.15"/>
    <row r="282" s="3" customFormat="1" x14ac:dyDescent="0.15"/>
    <row r="283" s="3" customFormat="1" x14ac:dyDescent="0.15"/>
    <row r="284" s="3" customFormat="1" x14ac:dyDescent="0.15"/>
    <row r="285" s="3" customFormat="1" x14ac:dyDescent="0.15"/>
    <row r="286" s="3" customFormat="1" x14ac:dyDescent="0.15"/>
    <row r="287" s="3" customFormat="1" x14ac:dyDescent="0.15"/>
    <row r="288" s="3" customFormat="1" x14ac:dyDescent="0.15"/>
    <row r="289" s="3" customFormat="1" x14ac:dyDescent="0.15"/>
    <row r="290" s="3" customFormat="1" x14ac:dyDescent="0.15"/>
    <row r="291" s="3" customFormat="1" x14ac:dyDescent="0.15"/>
    <row r="292" s="3" customFormat="1" x14ac:dyDescent="0.15"/>
    <row r="293" s="3" customFormat="1" x14ac:dyDescent="0.15"/>
    <row r="294" s="3" customFormat="1" x14ac:dyDescent="0.15"/>
    <row r="295" s="3" customFormat="1" x14ac:dyDescent="0.15"/>
    <row r="296" s="3" customFormat="1" x14ac:dyDescent="0.15"/>
    <row r="297" s="3" customFormat="1" x14ac:dyDescent="0.15"/>
    <row r="298" s="3" customFormat="1" x14ac:dyDescent="0.15"/>
    <row r="299" s="3" customFormat="1" x14ac:dyDescent="0.15"/>
    <row r="300" s="3" customFormat="1" x14ac:dyDescent="0.15"/>
    <row r="301" s="3" customFormat="1" x14ac:dyDescent="0.15"/>
    <row r="302" s="3" customFormat="1" x14ac:dyDescent="0.15"/>
    <row r="303" s="3" customFormat="1" x14ac:dyDescent="0.15"/>
    <row r="304" s="3" customFormat="1" x14ac:dyDescent="0.15"/>
    <row r="305" s="3" customFormat="1" x14ac:dyDescent="0.15"/>
    <row r="306" s="3" customFormat="1" x14ac:dyDescent="0.15"/>
    <row r="307" s="3" customFormat="1" x14ac:dyDescent="0.15"/>
    <row r="308" s="3" customFormat="1" x14ac:dyDescent="0.15"/>
    <row r="309" s="3" customFormat="1" x14ac:dyDescent="0.15"/>
    <row r="310" s="3" customFormat="1" x14ac:dyDescent="0.15"/>
    <row r="311" s="3" customFormat="1" x14ac:dyDescent="0.15"/>
    <row r="312" s="3" customFormat="1" x14ac:dyDescent="0.15"/>
    <row r="313" s="3" customFormat="1" x14ac:dyDescent="0.15"/>
    <row r="314" s="3" customFormat="1" x14ac:dyDescent="0.15"/>
    <row r="315" s="3" customFormat="1" x14ac:dyDescent="0.15"/>
    <row r="316" s="3" customFormat="1" x14ac:dyDescent="0.15"/>
    <row r="317" s="3" customFormat="1" x14ac:dyDescent="0.15"/>
    <row r="318" s="3" customFormat="1" x14ac:dyDescent="0.15"/>
    <row r="319" s="3" customFormat="1" x14ac:dyDescent="0.15"/>
    <row r="320" s="3" customFormat="1" x14ac:dyDescent="0.15"/>
    <row r="321" s="3" customFormat="1" x14ac:dyDescent="0.15"/>
    <row r="322" s="3" customFormat="1" x14ac:dyDescent="0.15"/>
    <row r="323" s="3" customFormat="1" x14ac:dyDescent="0.15"/>
    <row r="324" s="3" customFormat="1" x14ac:dyDescent="0.15"/>
    <row r="325" s="3" customFormat="1" x14ac:dyDescent="0.15"/>
    <row r="326" s="3" customFormat="1" x14ac:dyDescent="0.15"/>
    <row r="327" s="3" customFormat="1" x14ac:dyDescent="0.15"/>
    <row r="328" s="3" customFormat="1" x14ac:dyDescent="0.15"/>
    <row r="329" s="3" customFormat="1" x14ac:dyDescent="0.15"/>
    <row r="330" s="3" customFormat="1" x14ac:dyDescent="0.15"/>
    <row r="331" s="3" customFormat="1" x14ac:dyDescent="0.15"/>
    <row r="332" s="3" customFormat="1" x14ac:dyDescent="0.15"/>
    <row r="333" s="3" customFormat="1" x14ac:dyDescent="0.15"/>
    <row r="334" s="3" customFormat="1" x14ac:dyDescent="0.15"/>
    <row r="335" s="3" customFormat="1" x14ac:dyDescent="0.15"/>
    <row r="336" s="3" customFormat="1" x14ac:dyDescent="0.15"/>
    <row r="337" s="3" customFormat="1" x14ac:dyDescent="0.15"/>
    <row r="338" s="3" customFormat="1" x14ac:dyDescent="0.15"/>
    <row r="339" s="3" customFormat="1" x14ac:dyDescent="0.15"/>
    <row r="340" s="3" customFormat="1" x14ac:dyDescent="0.15"/>
    <row r="341" s="3" customFormat="1" x14ac:dyDescent="0.15"/>
    <row r="342" s="3" customFormat="1" x14ac:dyDescent="0.15"/>
    <row r="343" s="3" customFormat="1" x14ac:dyDescent="0.15"/>
    <row r="344" s="3" customFormat="1" x14ac:dyDescent="0.15"/>
    <row r="345" s="3" customFormat="1" x14ac:dyDescent="0.15"/>
    <row r="346" s="3" customFormat="1" x14ac:dyDescent="0.15"/>
    <row r="347" s="3" customFormat="1" x14ac:dyDescent="0.15"/>
    <row r="348" s="3" customFormat="1" x14ac:dyDescent="0.15"/>
    <row r="349" s="3" customFormat="1" x14ac:dyDescent="0.15"/>
    <row r="350" s="3" customFormat="1" x14ac:dyDescent="0.15"/>
    <row r="351" s="3" customFormat="1" x14ac:dyDescent="0.15"/>
    <row r="352" s="3" customFormat="1" x14ac:dyDescent="0.15"/>
    <row r="353" s="3" customFormat="1" x14ac:dyDescent="0.15"/>
    <row r="354" s="3" customFormat="1" x14ac:dyDescent="0.15"/>
    <row r="355" s="3" customFormat="1" x14ac:dyDescent="0.15"/>
    <row r="356" s="3" customFormat="1" x14ac:dyDescent="0.15"/>
    <row r="357" s="3" customFormat="1" x14ac:dyDescent="0.15"/>
    <row r="358" s="3" customFormat="1" x14ac:dyDescent="0.15"/>
    <row r="359" s="3" customFormat="1" x14ac:dyDescent="0.15"/>
    <row r="360" s="3" customFormat="1" x14ac:dyDescent="0.15"/>
    <row r="361" s="3" customFormat="1" x14ac:dyDescent="0.15"/>
    <row r="362" s="3" customFormat="1" x14ac:dyDescent="0.15"/>
    <row r="363" s="3" customFormat="1" x14ac:dyDescent="0.15"/>
    <row r="364" s="3" customFormat="1" x14ac:dyDescent="0.15"/>
    <row r="365" s="3" customFormat="1" x14ac:dyDescent="0.15"/>
    <row r="366" s="3" customFormat="1" x14ac:dyDescent="0.15"/>
    <row r="367" s="3" customFormat="1" x14ac:dyDescent="0.15"/>
    <row r="368" s="3" customFormat="1" x14ac:dyDescent="0.15"/>
    <row r="369" s="3" customFormat="1" x14ac:dyDescent="0.15"/>
    <row r="370" s="3" customFormat="1" x14ac:dyDescent="0.15"/>
    <row r="371" s="3" customFormat="1" x14ac:dyDescent="0.15"/>
    <row r="372" s="3" customFormat="1" x14ac:dyDescent="0.15"/>
    <row r="373" s="3" customFormat="1" x14ac:dyDescent="0.15"/>
    <row r="374" s="3" customFormat="1" x14ac:dyDescent="0.15"/>
    <row r="375" s="3" customFormat="1" x14ac:dyDescent="0.15"/>
    <row r="376" s="3" customFormat="1" x14ac:dyDescent="0.15"/>
    <row r="377" s="3" customFormat="1" x14ac:dyDescent="0.15"/>
    <row r="378" s="3" customFormat="1" x14ac:dyDescent="0.15"/>
    <row r="379" s="3" customFormat="1" x14ac:dyDescent="0.15"/>
    <row r="380" s="3" customFormat="1" x14ac:dyDescent="0.15"/>
    <row r="381" s="3" customFormat="1" x14ac:dyDescent="0.15"/>
    <row r="382" s="3" customFormat="1" x14ac:dyDescent="0.15"/>
    <row r="383" s="3" customFormat="1" x14ac:dyDescent="0.15"/>
    <row r="384" s="3" customFormat="1" x14ac:dyDescent="0.15"/>
    <row r="385" s="3" customFormat="1" x14ac:dyDescent="0.15"/>
    <row r="386" s="3" customFormat="1" x14ac:dyDescent="0.15"/>
    <row r="387" s="3" customFormat="1" x14ac:dyDescent="0.15"/>
    <row r="388" s="3" customFormat="1" x14ac:dyDescent="0.15"/>
    <row r="389" s="3" customFormat="1" x14ac:dyDescent="0.15"/>
    <row r="390" s="3" customFormat="1" x14ac:dyDescent="0.15"/>
    <row r="391" s="3" customFormat="1" x14ac:dyDescent="0.15"/>
    <row r="392" s="3" customFormat="1" x14ac:dyDescent="0.15"/>
    <row r="393" s="3" customFormat="1" x14ac:dyDescent="0.15"/>
    <row r="394" s="3" customFormat="1" x14ac:dyDescent="0.15"/>
    <row r="395" s="3" customFormat="1" x14ac:dyDescent="0.15"/>
    <row r="396" s="3" customFormat="1" x14ac:dyDescent="0.15"/>
    <row r="397" s="3" customFormat="1" x14ac:dyDescent="0.15"/>
    <row r="398" s="3" customFormat="1" x14ac:dyDescent="0.15"/>
    <row r="399" s="3" customFormat="1" x14ac:dyDescent="0.15"/>
    <row r="400" s="3" customFormat="1" x14ac:dyDescent="0.15"/>
    <row r="401" s="3" customFormat="1" x14ac:dyDescent="0.15"/>
    <row r="402" s="3" customFormat="1" x14ac:dyDescent="0.15"/>
    <row r="403" s="3" customFormat="1" x14ac:dyDescent="0.15"/>
    <row r="404" s="3" customFormat="1" x14ac:dyDescent="0.15"/>
    <row r="405" s="3" customFormat="1" x14ac:dyDescent="0.15"/>
    <row r="406" s="3" customFormat="1" x14ac:dyDescent="0.15"/>
    <row r="407" s="3" customFormat="1" x14ac:dyDescent="0.15"/>
    <row r="408" s="3" customFormat="1" x14ac:dyDescent="0.15"/>
    <row r="409" s="3" customFormat="1" x14ac:dyDescent="0.15"/>
    <row r="410" s="3" customFormat="1" x14ac:dyDescent="0.15"/>
    <row r="411" s="3" customFormat="1" x14ac:dyDescent="0.15"/>
    <row r="412" s="3" customFormat="1" x14ac:dyDescent="0.15"/>
    <row r="413" s="3" customFormat="1" x14ac:dyDescent="0.15"/>
    <row r="414" s="3" customFormat="1" x14ac:dyDescent="0.15"/>
    <row r="415" s="3" customFormat="1" x14ac:dyDescent="0.15"/>
    <row r="416" s="3" customFormat="1" x14ac:dyDescent="0.15"/>
    <row r="417" s="3" customFormat="1" x14ac:dyDescent="0.15"/>
    <row r="418" s="3" customFormat="1" x14ac:dyDescent="0.15"/>
    <row r="419" s="3" customFormat="1" x14ac:dyDescent="0.15"/>
    <row r="420" s="3" customFormat="1" x14ac:dyDescent="0.15"/>
    <row r="421" s="3" customFormat="1" x14ac:dyDescent="0.15"/>
    <row r="422" s="3" customFormat="1" x14ac:dyDescent="0.15"/>
    <row r="423" s="3" customFormat="1" x14ac:dyDescent="0.15"/>
    <row r="424" s="3" customFormat="1" x14ac:dyDescent="0.15"/>
    <row r="425" s="3" customFormat="1" x14ac:dyDescent="0.15"/>
    <row r="426" s="3" customFormat="1" x14ac:dyDescent="0.15"/>
    <row r="427" s="3" customFormat="1" x14ac:dyDescent="0.15"/>
    <row r="428" s="3" customFormat="1" x14ac:dyDescent="0.15"/>
    <row r="429" s="3" customFormat="1" x14ac:dyDescent="0.15"/>
    <row r="430" s="3" customFormat="1" x14ac:dyDescent="0.15"/>
    <row r="431" s="3" customFormat="1" x14ac:dyDescent="0.15"/>
    <row r="432" s="3" customFormat="1" x14ac:dyDescent="0.15"/>
    <row r="433" s="3" customFormat="1" x14ac:dyDescent="0.15"/>
    <row r="434" s="3" customFormat="1" x14ac:dyDescent="0.15"/>
    <row r="435" s="3" customFormat="1" x14ac:dyDescent="0.15"/>
    <row r="436" s="3" customFormat="1" x14ac:dyDescent="0.15"/>
    <row r="437" s="3" customFormat="1" x14ac:dyDescent="0.15"/>
    <row r="438" s="3" customFormat="1" x14ac:dyDescent="0.15"/>
    <row r="439" s="3" customFormat="1" x14ac:dyDescent="0.15"/>
    <row r="440" s="3" customFormat="1" x14ac:dyDescent="0.15"/>
    <row r="441" s="3" customFormat="1" x14ac:dyDescent="0.15"/>
    <row r="442" s="3" customFormat="1" x14ac:dyDescent="0.15"/>
    <row r="443" s="3" customFormat="1" x14ac:dyDescent="0.15"/>
    <row r="444" s="3" customFormat="1" x14ac:dyDescent="0.15"/>
    <row r="445" s="3" customFormat="1" x14ac:dyDescent="0.15"/>
    <row r="446" s="3" customFormat="1" x14ac:dyDescent="0.15"/>
    <row r="447" s="3" customFormat="1" x14ac:dyDescent="0.15"/>
    <row r="448" s="3" customFormat="1" x14ac:dyDescent="0.15"/>
    <row r="449" s="3" customFormat="1" x14ac:dyDescent="0.15"/>
    <row r="450" s="3" customFormat="1" x14ac:dyDescent="0.15"/>
    <row r="451" s="3" customFormat="1" x14ac:dyDescent="0.15"/>
    <row r="452" s="3" customFormat="1" x14ac:dyDescent="0.15"/>
    <row r="453" s="3" customFormat="1" x14ac:dyDescent="0.15"/>
    <row r="454" s="3" customFormat="1" x14ac:dyDescent="0.15"/>
    <row r="455" s="3" customFormat="1" x14ac:dyDescent="0.15"/>
    <row r="456" s="3" customFormat="1" x14ac:dyDescent="0.15"/>
    <row r="457" s="3" customFormat="1" x14ac:dyDescent="0.15"/>
    <row r="458" s="3" customFormat="1" x14ac:dyDescent="0.15"/>
    <row r="459" s="3" customFormat="1" x14ac:dyDescent="0.15"/>
    <row r="460" s="3" customFormat="1" x14ac:dyDescent="0.15"/>
    <row r="461" s="3" customFormat="1" x14ac:dyDescent="0.15"/>
    <row r="462" s="3" customFormat="1" x14ac:dyDescent="0.15"/>
    <row r="463" s="3" customFormat="1" x14ac:dyDescent="0.15"/>
    <row r="464" s="3" customFormat="1" x14ac:dyDescent="0.15"/>
    <row r="465" s="3" customFormat="1" x14ac:dyDescent="0.15"/>
    <row r="466" s="3" customFormat="1" x14ac:dyDescent="0.15"/>
    <row r="467" s="3" customFormat="1" x14ac:dyDescent="0.15"/>
    <row r="468" s="3" customFormat="1" x14ac:dyDescent="0.15"/>
    <row r="469" s="3" customFormat="1" x14ac:dyDescent="0.15"/>
    <row r="470" s="3" customFormat="1" x14ac:dyDescent="0.15"/>
    <row r="471" s="3" customFormat="1" x14ac:dyDescent="0.15"/>
    <row r="472" s="3" customFormat="1" x14ac:dyDescent="0.15"/>
    <row r="473" s="3" customFormat="1" x14ac:dyDescent="0.15"/>
    <row r="474" s="3" customFormat="1" x14ac:dyDescent="0.15"/>
    <row r="475" s="3" customFormat="1" x14ac:dyDescent="0.15"/>
    <row r="476" s="3" customFormat="1" x14ac:dyDescent="0.15"/>
    <row r="477" s="3" customFormat="1" x14ac:dyDescent="0.15"/>
    <row r="478" s="3" customFormat="1" x14ac:dyDescent="0.15"/>
    <row r="479" s="3" customFormat="1" x14ac:dyDescent="0.15"/>
    <row r="480" s="3" customFormat="1" x14ac:dyDescent="0.15"/>
    <row r="481" s="3" customFormat="1" x14ac:dyDescent="0.15"/>
    <row r="482" s="3" customFormat="1" x14ac:dyDescent="0.15"/>
    <row r="483" s="3" customFormat="1" x14ac:dyDescent="0.15"/>
    <row r="484" s="3" customFormat="1" x14ac:dyDescent="0.15"/>
    <row r="485" s="3" customFormat="1" x14ac:dyDescent="0.15"/>
    <row r="486" s="3" customFormat="1" x14ac:dyDescent="0.15"/>
    <row r="487" s="3" customFormat="1" x14ac:dyDescent="0.15"/>
    <row r="488" s="3" customFormat="1" x14ac:dyDescent="0.15"/>
    <row r="489" s="3" customFormat="1" x14ac:dyDescent="0.15"/>
    <row r="490" s="3" customFormat="1" x14ac:dyDescent="0.15"/>
    <row r="491" s="3" customFormat="1" x14ac:dyDescent="0.15"/>
    <row r="492" s="3" customFormat="1" x14ac:dyDescent="0.15"/>
    <row r="493" s="3" customFormat="1" x14ac:dyDescent="0.15"/>
    <row r="494" s="3" customFormat="1" x14ac:dyDescent="0.15"/>
    <row r="495" s="3" customFormat="1" x14ac:dyDescent="0.15"/>
    <row r="496" s="3" customFormat="1" x14ac:dyDescent="0.15"/>
    <row r="497" s="3" customFormat="1" x14ac:dyDescent="0.15"/>
    <row r="498" s="3" customFormat="1" x14ac:dyDescent="0.15"/>
    <row r="499" s="3" customFormat="1" x14ac:dyDescent="0.15"/>
    <row r="500" s="3" customFormat="1" x14ac:dyDescent="0.15"/>
    <row r="501" s="3" customFormat="1" x14ac:dyDescent="0.15"/>
    <row r="502" s="3" customFormat="1" x14ac:dyDescent="0.15"/>
    <row r="503" s="3" customFormat="1" x14ac:dyDescent="0.15"/>
    <row r="504" s="3" customFormat="1" x14ac:dyDescent="0.15"/>
    <row r="505" s="3" customFormat="1" x14ac:dyDescent="0.15"/>
    <row r="506" s="3" customFormat="1" x14ac:dyDescent="0.15"/>
    <row r="507" s="3" customFormat="1" x14ac:dyDescent="0.15"/>
    <row r="508" s="3" customFormat="1" x14ac:dyDescent="0.15"/>
    <row r="509" s="3" customFormat="1" x14ac:dyDescent="0.15"/>
    <row r="510" s="3" customFormat="1" x14ac:dyDescent="0.15"/>
    <row r="511" s="3" customFormat="1" x14ac:dyDescent="0.15"/>
    <row r="512" s="3" customFormat="1" x14ac:dyDescent="0.15"/>
    <row r="513" s="3" customFormat="1" x14ac:dyDescent="0.15"/>
    <row r="514" s="3" customFormat="1" x14ac:dyDescent="0.15"/>
    <row r="515" s="3" customFormat="1" x14ac:dyDescent="0.15"/>
    <row r="516" s="3" customFormat="1" x14ac:dyDescent="0.15"/>
    <row r="517" s="3" customFormat="1" x14ac:dyDescent="0.15"/>
    <row r="518" s="3" customFormat="1" x14ac:dyDescent="0.15"/>
    <row r="519" s="3" customFormat="1" x14ac:dyDescent="0.15"/>
    <row r="520" s="3" customFormat="1" x14ac:dyDescent="0.15"/>
    <row r="521" s="3" customFormat="1" x14ac:dyDescent="0.15"/>
    <row r="522" s="3" customFormat="1" x14ac:dyDescent="0.15"/>
    <row r="523" s="3" customFormat="1" x14ac:dyDescent="0.15"/>
    <row r="524" s="3" customFormat="1" x14ac:dyDescent="0.15"/>
    <row r="525" s="3" customFormat="1" x14ac:dyDescent="0.15"/>
    <row r="526" s="3" customFormat="1" x14ac:dyDescent="0.15"/>
    <row r="527" s="3" customFormat="1" x14ac:dyDescent="0.15"/>
    <row r="528" s="3" customFormat="1" x14ac:dyDescent="0.15"/>
    <row r="529" s="3" customFormat="1" x14ac:dyDescent="0.15"/>
    <row r="530" s="3" customFormat="1" x14ac:dyDescent="0.15"/>
    <row r="531" s="3" customFormat="1" x14ac:dyDescent="0.15"/>
    <row r="532" s="3" customFormat="1" x14ac:dyDescent="0.15"/>
    <row r="533" s="3" customFormat="1" x14ac:dyDescent="0.15"/>
    <row r="534" s="3" customFormat="1" x14ac:dyDescent="0.15"/>
    <row r="535" s="3" customFormat="1" x14ac:dyDescent="0.15"/>
    <row r="536" s="3" customFormat="1" x14ac:dyDescent="0.15"/>
    <row r="537" s="3" customFormat="1" x14ac:dyDescent="0.15"/>
    <row r="538" s="3" customFormat="1" x14ac:dyDescent="0.15"/>
    <row r="539" s="3" customFormat="1" x14ac:dyDescent="0.15"/>
    <row r="540" s="3" customFormat="1" x14ac:dyDescent="0.15"/>
    <row r="541" s="3" customFormat="1" x14ac:dyDescent="0.15"/>
    <row r="542" s="3" customFormat="1" x14ac:dyDescent="0.15"/>
    <row r="543" s="3" customFormat="1" x14ac:dyDescent="0.15"/>
    <row r="544" s="3" customFormat="1" x14ac:dyDescent="0.15"/>
    <row r="545" s="3" customFormat="1" x14ac:dyDescent="0.15"/>
    <row r="546" s="3" customFormat="1" x14ac:dyDescent="0.15"/>
    <row r="547" s="3" customFormat="1" x14ac:dyDescent="0.15"/>
    <row r="548" s="3" customFormat="1" x14ac:dyDescent="0.15"/>
    <row r="549" s="3" customFormat="1" x14ac:dyDescent="0.15"/>
    <row r="550" s="3" customFormat="1" x14ac:dyDescent="0.15"/>
    <row r="551" s="3" customFormat="1" x14ac:dyDescent="0.15"/>
    <row r="552" s="3" customFormat="1" x14ac:dyDescent="0.15"/>
    <row r="553" s="3" customFormat="1" x14ac:dyDescent="0.15"/>
    <row r="554" s="3" customFormat="1" x14ac:dyDescent="0.15"/>
    <row r="555" s="3" customFormat="1" x14ac:dyDescent="0.15"/>
    <row r="556" s="3" customFormat="1" x14ac:dyDescent="0.15"/>
    <row r="557" s="3" customFormat="1" x14ac:dyDescent="0.15"/>
    <row r="558" s="3" customFormat="1" x14ac:dyDescent="0.15"/>
    <row r="559" s="3" customFormat="1" x14ac:dyDescent="0.15"/>
    <row r="560" s="3" customFormat="1" x14ac:dyDescent="0.15"/>
    <row r="561" s="3" customFormat="1" x14ac:dyDescent="0.15"/>
    <row r="562" s="3" customFormat="1" x14ac:dyDescent="0.15"/>
    <row r="563" s="3" customFormat="1" x14ac:dyDescent="0.15"/>
    <row r="564" s="3" customFormat="1" x14ac:dyDescent="0.15"/>
    <row r="565" s="3" customFormat="1" x14ac:dyDescent="0.15"/>
    <row r="566" s="3" customFormat="1" x14ac:dyDescent="0.15"/>
    <row r="567" s="3" customFormat="1" x14ac:dyDescent="0.15"/>
    <row r="568" s="3" customFormat="1" x14ac:dyDescent="0.15"/>
    <row r="569" s="3" customFormat="1" x14ac:dyDescent="0.15"/>
    <row r="570" s="3" customFormat="1" x14ac:dyDescent="0.15"/>
    <row r="571" s="3" customFormat="1" x14ac:dyDescent="0.15"/>
    <row r="572" s="3" customFormat="1" x14ac:dyDescent="0.15"/>
    <row r="573" s="3" customFormat="1" x14ac:dyDescent="0.15"/>
    <row r="574" s="3" customFormat="1" x14ac:dyDescent="0.15"/>
    <row r="575" s="3" customFormat="1" x14ac:dyDescent="0.15"/>
    <row r="576" s="3" customFormat="1" x14ac:dyDescent="0.15"/>
    <row r="577" s="3" customFormat="1" x14ac:dyDescent="0.15"/>
    <row r="578" s="3" customFormat="1" x14ac:dyDescent="0.15"/>
    <row r="579" s="3" customFormat="1" x14ac:dyDescent="0.15"/>
    <row r="580" s="3" customFormat="1" x14ac:dyDescent="0.15"/>
    <row r="581" s="3" customFormat="1" x14ac:dyDescent="0.15"/>
    <row r="582" s="3" customFormat="1" x14ac:dyDescent="0.15"/>
    <row r="583" s="3" customFormat="1" x14ac:dyDescent="0.15"/>
    <row r="584" s="3" customFormat="1" x14ac:dyDescent="0.15"/>
    <row r="585" s="3" customFormat="1" x14ac:dyDescent="0.15"/>
    <row r="586" s="3" customFormat="1" x14ac:dyDescent="0.15"/>
    <row r="587" s="3" customFormat="1" x14ac:dyDescent="0.15"/>
    <row r="588" s="3" customFormat="1" x14ac:dyDescent="0.15"/>
    <row r="589" s="3" customFormat="1" x14ac:dyDescent="0.15"/>
    <row r="590" s="3" customFormat="1" x14ac:dyDescent="0.15"/>
    <row r="591" s="3" customFormat="1" x14ac:dyDescent="0.15"/>
    <row r="592" s="3" customFormat="1" x14ac:dyDescent="0.15"/>
    <row r="593" s="3" customFormat="1" x14ac:dyDescent="0.15"/>
    <row r="594" s="3" customFormat="1" x14ac:dyDescent="0.15"/>
    <row r="595" s="3" customFormat="1" x14ac:dyDescent="0.15"/>
    <row r="596" s="3" customFormat="1" x14ac:dyDescent="0.15"/>
    <row r="597" s="3" customFormat="1" x14ac:dyDescent="0.15"/>
    <row r="598" s="3" customFormat="1" x14ac:dyDescent="0.15"/>
    <row r="599" s="3" customFormat="1" x14ac:dyDescent="0.15"/>
    <row r="600" s="3" customFormat="1" x14ac:dyDescent="0.15"/>
    <row r="601" s="3" customFormat="1" x14ac:dyDescent="0.15"/>
    <row r="602" s="3" customFormat="1" x14ac:dyDescent="0.15"/>
    <row r="603" s="3" customFormat="1" x14ac:dyDescent="0.15"/>
    <row r="604" s="3" customFormat="1" x14ac:dyDescent="0.15"/>
    <row r="605" s="3" customFormat="1" x14ac:dyDescent="0.15"/>
    <row r="606" s="3" customFormat="1" x14ac:dyDescent="0.15"/>
    <row r="607" s="3" customFormat="1" x14ac:dyDescent="0.15"/>
    <row r="608" s="3" customFormat="1" x14ac:dyDescent="0.15"/>
    <row r="609" s="3" customFormat="1" x14ac:dyDescent="0.15"/>
    <row r="610" s="3" customFormat="1" x14ac:dyDescent="0.15"/>
    <row r="611" s="3" customFormat="1" x14ac:dyDescent="0.15"/>
    <row r="612" s="3" customFormat="1" x14ac:dyDescent="0.15"/>
    <row r="613" s="3" customFormat="1" x14ac:dyDescent="0.15"/>
    <row r="614" s="3" customFormat="1" x14ac:dyDescent="0.15"/>
    <row r="615" s="3" customFormat="1" x14ac:dyDescent="0.15"/>
    <row r="616" s="3" customFormat="1" x14ac:dyDescent="0.15"/>
    <row r="617" s="3" customFormat="1" x14ac:dyDescent="0.15"/>
    <row r="618" s="3" customFormat="1" x14ac:dyDescent="0.15"/>
    <row r="619" s="3" customFormat="1" x14ac:dyDescent="0.15"/>
    <row r="620" s="3" customFormat="1" x14ac:dyDescent="0.15"/>
    <row r="621" s="3" customFormat="1" x14ac:dyDescent="0.15"/>
    <row r="622" s="3" customFormat="1" x14ac:dyDescent="0.15"/>
    <row r="623" s="3" customFormat="1" x14ac:dyDescent="0.15"/>
    <row r="624" s="3" customFormat="1" x14ac:dyDescent="0.15"/>
    <row r="625" s="3" customFormat="1" x14ac:dyDescent="0.15"/>
    <row r="626" s="3" customFormat="1" x14ac:dyDescent="0.15"/>
    <row r="627" s="3" customFormat="1" x14ac:dyDescent="0.15"/>
    <row r="628" s="3" customFormat="1" x14ac:dyDescent="0.15"/>
    <row r="629" s="3" customFormat="1" x14ac:dyDescent="0.15"/>
    <row r="630" s="3" customFormat="1" x14ac:dyDescent="0.15"/>
    <row r="631" s="3" customFormat="1" x14ac:dyDescent="0.15"/>
    <row r="632" s="3" customFormat="1" x14ac:dyDescent="0.15"/>
    <row r="633" s="3" customFormat="1" x14ac:dyDescent="0.15"/>
    <row r="634" s="3" customFormat="1" x14ac:dyDescent="0.15"/>
    <row r="635" s="3" customFormat="1" x14ac:dyDescent="0.15"/>
    <row r="636" s="3" customFormat="1" x14ac:dyDescent="0.15"/>
    <row r="637" s="3" customFormat="1" x14ac:dyDescent="0.15"/>
    <row r="638" s="3" customFormat="1" x14ac:dyDescent="0.15"/>
    <row r="639" s="3" customFormat="1" x14ac:dyDescent="0.15"/>
    <row r="640" s="3" customFormat="1" x14ac:dyDescent="0.15"/>
    <row r="641" s="3" customFormat="1" x14ac:dyDescent="0.15"/>
    <row r="642" s="3" customFormat="1" x14ac:dyDescent="0.15"/>
    <row r="643" s="3" customFormat="1" x14ac:dyDescent="0.15"/>
    <row r="644" s="3" customFormat="1" x14ac:dyDescent="0.15"/>
    <row r="645" s="3" customFormat="1" x14ac:dyDescent="0.15"/>
    <row r="646" s="3" customFormat="1" x14ac:dyDescent="0.15"/>
    <row r="647" s="3" customFormat="1" x14ac:dyDescent="0.15"/>
    <row r="648" s="3" customFormat="1" x14ac:dyDescent="0.15"/>
    <row r="649" s="3" customFormat="1" x14ac:dyDescent="0.15"/>
    <row r="650" s="3" customFormat="1" x14ac:dyDescent="0.15"/>
    <row r="651" s="3" customFormat="1" x14ac:dyDescent="0.15"/>
    <row r="652" s="3" customFormat="1" x14ac:dyDescent="0.15"/>
    <row r="653" s="3" customFormat="1" x14ac:dyDescent="0.15"/>
    <row r="654" s="3" customFormat="1" x14ac:dyDescent="0.15"/>
    <row r="655" s="3" customFormat="1" x14ac:dyDescent="0.15"/>
    <row r="656" s="3" customFormat="1" x14ac:dyDescent="0.15"/>
    <row r="657" s="3" customFormat="1" x14ac:dyDescent="0.15"/>
    <row r="658" s="3" customFormat="1" x14ac:dyDescent="0.15"/>
    <row r="659" s="3" customFormat="1" x14ac:dyDescent="0.15"/>
    <row r="660" s="3" customFormat="1" x14ac:dyDescent="0.15"/>
    <row r="661" s="3" customFormat="1" x14ac:dyDescent="0.15"/>
    <row r="662" s="3" customFormat="1" x14ac:dyDescent="0.15"/>
    <row r="663" s="3" customFormat="1" x14ac:dyDescent="0.15"/>
    <row r="664" s="3" customFormat="1" x14ac:dyDescent="0.15"/>
    <row r="665" s="3" customFormat="1" x14ac:dyDescent="0.15"/>
    <row r="666" s="3" customFormat="1" x14ac:dyDescent="0.15"/>
    <row r="667" s="3" customFormat="1" x14ac:dyDescent="0.15"/>
    <row r="668" s="3" customFormat="1" x14ac:dyDescent="0.15"/>
    <row r="669" s="3" customFormat="1" x14ac:dyDescent="0.15"/>
    <row r="670" s="3" customFormat="1" x14ac:dyDescent="0.15"/>
    <row r="671" s="3" customFormat="1" x14ac:dyDescent="0.15"/>
    <row r="672" s="3" customFormat="1" x14ac:dyDescent="0.15"/>
    <row r="673" s="3" customFormat="1" x14ac:dyDescent="0.15"/>
    <row r="674" s="3" customFormat="1" x14ac:dyDescent="0.15"/>
    <row r="675" s="3" customFormat="1" x14ac:dyDescent="0.15"/>
    <row r="676" s="3" customFormat="1" x14ac:dyDescent="0.15"/>
    <row r="677" s="3" customFormat="1" x14ac:dyDescent="0.15"/>
    <row r="678" s="3" customFormat="1" x14ac:dyDescent="0.15"/>
    <row r="679" s="3" customFormat="1" x14ac:dyDescent="0.15"/>
    <row r="680" s="3" customFormat="1" x14ac:dyDescent="0.15"/>
    <row r="681" s="3" customFormat="1" x14ac:dyDescent="0.15"/>
    <row r="682" s="3" customFormat="1" x14ac:dyDescent="0.15"/>
    <row r="683" s="3" customFormat="1" x14ac:dyDescent="0.15"/>
    <row r="684" s="3" customFormat="1" x14ac:dyDescent="0.15"/>
    <row r="685" s="3" customFormat="1" x14ac:dyDescent="0.15"/>
    <row r="686" s="3" customFormat="1" x14ac:dyDescent="0.15"/>
    <row r="687" s="3" customFormat="1" x14ac:dyDescent="0.15"/>
    <row r="688" s="3" customFormat="1" x14ac:dyDescent="0.15"/>
    <row r="689" s="3" customFormat="1" x14ac:dyDescent="0.15"/>
    <row r="690" s="3" customFormat="1" x14ac:dyDescent="0.15"/>
    <row r="691" s="3" customFormat="1" x14ac:dyDescent="0.15"/>
    <row r="692" s="3" customFormat="1" x14ac:dyDescent="0.15"/>
    <row r="693" s="3" customFormat="1" x14ac:dyDescent="0.15"/>
    <row r="694" s="3" customFormat="1" x14ac:dyDescent="0.15"/>
    <row r="695" s="3" customFormat="1" x14ac:dyDescent="0.15"/>
    <row r="696" s="3" customFormat="1" x14ac:dyDescent="0.15"/>
    <row r="697" s="3" customFormat="1" x14ac:dyDescent="0.15"/>
    <row r="698" s="3" customFormat="1" x14ac:dyDescent="0.15"/>
    <row r="699" s="3" customFormat="1" x14ac:dyDescent="0.15"/>
    <row r="700" s="3" customFormat="1" x14ac:dyDescent="0.15"/>
    <row r="701" s="3" customFormat="1" x14ac:dyDescent="0.15"/>
    <row r="702" s="3" customFormat="1" x14ac:dyDescent="0.15"/>
    <row r="703" s="3" customFormat="1" x14ac:dyDescent="0.15"/>
    <row r="704" s="3" customFormat="1" x14ac:dyDescent="0.15"/>
    <row r="705" s="3" customFormat="1" x14ac:dyDescent="0.15"/>
    <row r="706" s="3" customFormat="1" x14ac:dyDescent="0.15"/>
    <row r="707" s="3" customFormat="1" x14ac:dyDescent="0.15"/>
    <row r="708" s="3" customFormat="1" x14ac:dyDescent="0.15"/>
    <row r="709" s="3" customFormat="1" x14ac:dyDescent="0.15"/>
    <row r="710" s="3" customFormat="1" x14ac:dyDescent="0.15"/>
    <row r="711" s="3" customFormat="1" x14ac:dyDescent="0.15"/>
    <row r="712" s="3" customFormat="1" x14ac:dyDescent="0.15"/>
    <row r="713" s="3" customFormat="1" x14ac:dyDescent="0.15"/>
    <row r="714" s="3" customFormat="1" x14ac:dyDescent="0.15"/>
    <row r="715" s="3" customFormat="1" x14ac:dyDescent="0.15"/>
    <row r="716" s="3" customFormat="1" x14ac:dyDescent="0.15"/>
    <row r="717" s="3" customFormat="1" x14ac:dyDescent="0.15"/>
    <row r="718" s="3" customFormat="1" x14ac:dyDescent="0.15"/>
    <row r="719" s="3" customFormat="1" x14ac:dyDescent="0.15"/>
    <row r="720" s="3" customFormat="1" x14ac:dyDescent="0.15"/>
    <row r="721" s="3" customFormat="1" x14ac:dyDescent="0.15"/>
    <row r="722" s="3" customFormat="1" x14ac:dyDescent="0.15"/>
    <row r="723" s="3" customFormat="1" x14ac:dyDescent="0.15"/>
    <row r="724" s="3" customFormat="1" x14ac:dyDescent="0.15"/>
    <row r="725" s="3" customFormat="1" x14ac:dyDescent="0.15"/>
    <row r="726" s="3" customFormat="1" x14ac:dyDescent="0.15"/>
    <row r="727" s="3" customFormat="1" x14ac:dyDescent="0.15"/>
    <row r="728" s="3" customFormat="1" x14ac:dyDescent="0.15"/>
    <row r="729" s="3" customFormat="1" x14ac:dyDescent="0.15"/>
    <row r="730" s="3" customFormat="1" x14ac:dyDescent="0.15"/>
    <row r="731" s="3" customFormat="1" x14ac:dyDescent="0.15"/>
    <row r="732" s="3" customFormat="1" x14ac:dyDescent="0.15"/>
    <row r="733" s="3" customFormat="1" x14ac:dyDescent="0.15"/>
    <row r="734" s="3" customFormat="1" x14ac:dyDescent="0.15"/>
    <row r="735" s="3" customFormat="1" x14ac:dyDescent="0.15"/>
    <row r="736" s="3" customFormat="1" x14ac:dyDescent="0.15"/>
    <row r="737" s="3" customFormat="1" x14ac:dyDescent="0.15"/>
    <row r="738" s="3" customFormat="1" x14ac:dyDescent="0.15"/>
    <row r="739" s="3" customFormat="1" x14ac:dyDescent="0.15"/>
    <row r="740" s="3" customFormat="1" x14ac:dyDescent="0.15"/>
    <row r="741" s="3" customFormat="1" x14ac:dyDescent="0.15"/>
    <row r="742" s="3" customFormat="1" x14ac:dyDescent="0.15"/>
    <row r="743" s="3" customFormat="1" x14ac:dyDescent="0.15"/>
    <row r="744" s="3" customFormat="1" x14ac:dyDescent="0.15"/>
    <row r="745" s="3" customFormat="1" x14ac:dyDescent="0.15"/>
    <row r="746" s="3" customFormat="1" x14ac:dyDescent="0.15"/>
    <row r="747" s="3" customFormat="1" x14ac:dyDescent="0.15"/>
    <row r="748" s="3" customFormat="1" x14ac:dyDescent="0.15"/>
    <row r="749" s="3" customFormat="1" x14ac:dyDescent="0.15"/>
    <row r="750" s="3" customFormat="1" x14ac:dyDescent="0.15"/>
    <row r="751" s="3" customFormat="1" x14ac:dyDescent="0.15"/>
    <row r="752" s="3" customFormat="1" x14ac:dyDescent="0.15"/>
    <row r="753" s="3" customFormat="1" x14ac:dyDescent="0.15"/>
    <row r="754" s="3" customFormat="1" x14ac:dyDescent="0.15"/>
    <row r="755" s="3" customFormat="1" x14ac:dyDescent="0.15"/>
    <row r="756" s="3" customFormat="1" x14ac:dyDescent="0.15"/>
    <row r="757" s="3" customFormat="1" x14ac:dyDescent="0.15"/>
    <row r="758" s="3" customFormat="1" x14ac:dyDescent="0.15"/>
    <row r="759" s="3" customFormat="1" x14ac:dyDescent="0.15"/>
    <row r="760" s="3" customFormat="1" x14ac:dyDescent="0.15"/>
    <row r="761" s="3" customFormat="1" x14ac:dyDescent="0.15"/>
    <row r="762" s="3" customFormat="1" x14ac:dyDescent="0.15"/>
    <row r="763" s="3" customFormat="1" x14ac:dyDescent="0.15"/>
    <row r="764" s="3" customFormat="1" x14ac:dyDescent="0.15"/>
    <row r="765" s="3" customFormat="1" x14ac:dyDescent="0.15"/>
    <row r="766" s="3" customFormat="1" x14ac:dyDescent="0.15"/>
    <row r="767" s="3" customFormat="1" x14ac:dyDescent="0.15"/>
    <row r="768" s="3" customFormat="1" x14ac:dyDescent="0.15"/>
    <row r="769" s="3" customFormat="1" x14ac:dyDescent="0.15"/>
    <row r="770" s="3" customFormat="1" x14ac:dyDescent="0.15"/>
    <row r="771" s="3" customFormat="1" x14ac:dyDescent="0.15"/>
    <row r="772" s="3" customFormat="1" x14ac:dyDescent="0.15"/>
    <row r="773" s="3" customFormat="1" x14ac:dyDescent="0.15"/>
    <row r="774" s="3" customFormat="1" x14ac:dyDescent="0.15"/>
    <row r="775" s="3" customFormat="1" x14ac:dyDescent="0.15"/>
    <row r="776" s="3" customFormat="1" x14ac:dyDescent="0.15"/>
    <row r="777" s="3" customFormat="1" x14ac:dyDescent="0.15"/>
    <row r="778" s="3" customFormat="1" x14ac:dyDescent="0.15"/>
    <row r="779" s="3" customFormat="1" x14ac:dyDescent="0.15"/>
    <row r="780" s="3" customFormat="1" x14ac:dyDescent="0.15"/>
    <row r="781" s="3" customFormat="1" x14ac:dyDescent="0.15"/>
    <row r="782" s="3" customFormat="1" x14ac:dyDescent="0.15"/>
    <row r="783" s="3" customFormat="1" x14ac:dyDescent="0.15"/>
    <row r="784" s="3" customFormat="1" x14ac:dyDescent="0.15"/>
    <row r="785" s="3" customFormat="1" x14ac:dyDescent="0.15"/>
    <row r="786" s="3" customFormat="1" x14ac:dyDescent="0.15"/>
    <row r="787" s="3" customFormat="1" x14ac:dyDescent="0.15"/>
    <row r="788" s="3" customFormat="1" x14ac:dyDescent="0.15"/>
    <row r="789" s="3" customFormat="1" x14ac:dyDescent="0.15"/>
    <row r="790" s="3" customFormat="1" x14ac:dyDescent="0.15"/>
    <row r="791" s="3" customFormat="1" x14ac:dyDescent="0.15"/>
    <row r="792" s="3" customFormat="1" x14ac:dyDescent="0.15"/>
    <row r="793" s="3" customFormat="1" x14ac:dyDescent="0.15"/>
    <row r="794" s="3" customFormat="1" x14ac:dyDescent="0.15"/>
    <row r="795" s="3" customFormat="1" x14ac:dyDescent="0.15"/>
    <row r="796" s="3" customFormat="1" x14ac:dyDescent="0.15"/>
    <row r="797" s="3" customFormat="1" x14ac:dyDescent="0.15"/>
    <row r="798" s="3" customFormat="1" x14ac:dyDescent="0.15"/>
    <row r="799" s="3" customFormat="1" x14ac:dyDescent="0.15"/>
    <row r="800" s="3" customFormat="1" x14ac:dyDescent="0.15"/>
    <row r="801" s="3" customFormat="1" x14ac:dyDescent="0.15"/>
    <row r="802" s="3" customFormat="1" x14ac:dyDescent="0.15"/>
    <row r="803" s="3" customFormat="1" x14ac:dyDescent="0.15"/>
    <row r="804" s="3" customFormat="1" x14ac:dyDescent="0.15"/>
    <row r="805" s="3" customFormat="1" x14ac:dyDescent="0.15"/>
    <row r="806" s="3" customFormat="1" x14ac:dyDescent="0.15"/>
    <row r="807" s="3" customFormat="1" x14ac:dyDescent="0.15"/>
    <row r="808" s="3" customFormat="1" x14ac:dyDescent="0.15"/>
    <row r="809" s="3" customFormat="1" x14ac:dyDescent="0.15"/>
    <row r="810" s="3" customFormat="1" x14ac:dyDescent="0.15"/>
    <row r="811" s="3" customFormat="1" x14ac:dyDescent="0.15"/>
    <row r="812" s="3" customFormat="1" x14ac:dyDescent="0.15"/>
    <row r="813" s="3" customFormat="1" x14ac:dyDescent="0.15"/>
    <row r="814" s="3" customFormat="1" x14ac:dyDescent="0.15"/>
    <row r="815" s="3" customFormat="1" x14ac:dyDescent="0.15"/>
    <row r="816" s="3" customFormat="1" x14ac:dyDescent="0.15"/>
    <row r="817" s="3" customFormat="1" x14ac:dyDescent="0.15"/>
    <row r="818" s="3" customFormat="1" x14ac:dyDescent="0.15"/>
    <row r="819" s="3" customFormat="1" x14ac:dyDescent="0.15"/>
    <row r="820" s="3" customFormat="1" x14ac:dyDescent="0.15"/>
    <row r="821" s="3" customFormat="1" x14ac:dyDescent="0.15"/>
    <row r="822" s="3" customFormat="1" x14ac:dyDescent="0.15"/>
    <row r="823" s="3" customFormat="1" x14ac:dyDescent="0.15"/>
    <row r="824" s="3" customFormat="1" x14ac:dyDescent="0.15"/>
    <row r="825" s="3" customFormat="1" x14ac:dyDescent="0.15"/>
    <row r="826" s="3" customFormat="1" x14ac:dyDescent="0.15"/>
    <row r="827" s="3" customFormat="1" x14ac:dyDescent="0.15"/>
    <row r="828" s="3" customFormat="1" x14ac:dyDescent="0.15"/>
    <row r="829" s="3" customFormat="1" x14ac:dyDescent="0.15"/>
    <row r="830" s="3" customFormat="1" x14ac:dyDescent="0.15"/>
    <row r="831" s="3" customFormat="1" x14ac:dyDescent="0.15"/>
    <row r="832" s="3" customFormat="1" x14ac:dyDescent="0.15"/>
    <row r="833" s="3" customFormat="1" x14ac:dyDescent="0.15"/>
    <row r="834" s="3" customFormat="1" x14ac:dyDescent="0.15"/>
    <row r="835" s="3" customFormat="1" x14ac:dyDescent="0.15"/>
    <row r="836" s="3" customFormat="1" x14ac:dyDescent="0.15"/>
    <row r="837" s="3" customFormat="1" x14ac:dyDescent="0.15"/>
    <row r="838" s="3" customFormat="1" x14ac:dyDescent="0.15"/>
    <row r="839" s="3" customFormat="1" x14ac:dyDescent="0.15"/>
    <row r="840" s="3" customFormat="1" x14ac:dyDescent="0.15"/>
    <row r="841" s="3" customFormat="1" x14ac:dyDescent="0.15"/>
    <row r="842" s="3" customFormat="1" x14ac:dyDescent="0.15"/>
    <row r="843" s="3" customFormat="1" x14ac:dyDescent="0.15"/>
    <row r="844" s="3" customFormat="1" x14ac:dyDescent="0.15"/>
    <row r="845" s="3" customFormat="1" x14ac:dyDescent="0.15"/>
    <row r="846" s="3" customFormat="1" x14ac:dyDescent="0.15"/>
    <row r="847" s="3" customFormat="1" x14ac:dyDescent="0.15"/>
    <row r="848" s="3" customFormat="1" x14ac:dyDescent="0.15"/>
    <row r="849" spans="6:73" x14ac:dyDescent="0.15">
      <c r="F849" s="3"/>
      <c r="G849" s="3"/>
      <c r="H849" s="3"/>
      <c r="I849" s="3"/>
      <c r="J849" s="3"/>
      <c r="K849" s="3"/>
      <c r="N849" s="3"/>
      <c r="O849" s="3"/>
      <c r="P849" s="3"/>
      <c r="Q849" s="3"/>
      <c r="U849" s="3"/>
      <c r="V849" s="3"/>
      <c r="W849" s="3"/>
      <c r="X849" s="3"/>
      <c r="AB849" s="3"/>
      <c r="AC849" s="3"/>
      <c r="AD849" s="3"/>
      <c r="AE849" s="3"/>
      <c r="AI849" s="3"/>
      <c r="AJ849" s="3"/>
      <c r="AK849" s="3"/>
      <c r="AL849" s="3"/>
      <c r="AP849" s="3"/>
      <c r="AQ849" s="3"/>
      <c r="AR849" s="3"/>
      <c r="AS849" s="3"/>
      <c r="AW849" s="3"/>
      <c r="AX849" s="3"/>
      <c r="AY849" s="3"/>
      <c r="AZ849" s="3"/>
      <c r="BD849" s="3"/>
      <c r="BE849" s="3"/>
      <c r="BF849" s="3"/>
      <c r="BG849" s="3"/>
      <c r="BK849" s="3"/>
      <c r="BL849" s="3"/>
      <c r="BM849" s="3"/>
      <c r="BN849" s="3"/>
      <c r="BR849" s="3"/>
      <c r="BS849" s="3"/>
      <c r="BT849" s="3"/>
      <c r="BU849" s="3"/>
    </row>
    <row r="850" spans="6:73" x14ac:dyDescent="0.15">
      <c r="F850" s="3"/>
      <c r="G850" s="3"/>
      <c r="H850" s="3"/>
      <c r="I850" s="3"/>
      <c r="J850" s="3"/>
      <c r="K850" s="3"/>
      <c r="N850" s="3"/>
      <c r="O850" s="3"/>
      <c r="P850" s="3"/>
      <c r="Q850" s="3"/>
      <c r="U850" s="3"/>
      <c r="V850" s="3"/>
      <c r="W850" s="3"/>
      <c r="X850" s="3"/>
      <c r="AB850" s="3"/>
      <c r="AC850" s="3"/>
      <c r="AD850" s="3"/>
      <c r="AE850" s="3"/>
      <c r="AI850" s="3"/>
      <c r="AJ850" s="3"/>
      <c r="AK850" s="3"/>
      <c r="AL850" s="3"/>
      <c r="AP850" s="3"/>
      <c r="AQ850" s="3"/>
      <c r="AR850" s="3"/>
      <c r="AS850" s="3"/>
      <c r="AW850" s="3"/>
      <c r="AX850" s="3"/>
      <c r="AY850" s="3"/>
      <c r="AZ850" s="3"/>
      <c r="BD850" s="3"/>
      <c r="BE850" s="3"/>
      <c r="BF850" s="3"/>
      <c r="BG850" s="3"/>
      <c r="BK850" s="3"/>
      <c r="BL850" s="3"/>
      <c r="BM850" s="3"/>
      <c r="BN850" s="3"/>
      <c r="BR850" s="3"/>
      <c r="BS850" s="3"/>
      <c r="BT850" s="3"/>
      <c r="BU850" s="3"/>
    </row>
    <row r="851" spans="6:73" x14ac:dyDescent="0.15">
      <c r="F851" s="3"/>
      <c r="G851" s="3"/>
      <c r="H851" s="3"/>
      <c r="I851" s="3"/>
      <c r="J851" s="3"/>
      <c r="K851" s="3"/>
      <c r="N851" s="3"/>
      <c r="O851" s="3"/>
      <c r="P851" s="3"/>
      <c r="Q851" s="3"/>
      <c r="U851" s="3"/>
      <c r="V851" s="3"/>
      <c r="W851" s="3"/>
      <c r="X851" s="3"/>
      <c r="AB851" s="3"/>
      <c r="AC851" s="3"/>
      <c r="AD851" s="3"/>
      <c r="AE851" s="3"/>
      <c r="AI851" s="3"/>
      <c r="AJ851" s="3"/>
      <c r="AK851" s="3"/>
      <c r="AL851" s="3"/>
      <c r="AP851" s="3"/>
      <c r="AQ851" s="3"/>
      <c r="AR851" s="3"/>
      <c r="AS851" s="3"/>
      <c r="AW851" s="3"/>
      <c r="AX851" s="3"/>
      <c r="AY851" s="3"/>
      <c r="AZ851" s="3"/>
      <c r="BD851" s="3"/>
      <c r="BE851" s="3"/>
      <c r="BF851" s="3"/>
      <c r="BG851" s="3"/>
      <c r="BK851" s="3"/>
      <c r="BL851" s="3"/>
      <c r="BM851" s="3"/>
      <c r="BN851" s="3"/>
      <c r="BR851" s="3"/>
      <c r="BS851" s="3"/>
      <c r="BT851" s="3"/>
      <c r="BU851" s="3"/>
    </row>
    <row r="852" spans="6:73" x14ac:dyDescent="0.15">
      <c r="F852" s="3"/>
      <c r="G852" s="3"/>
      <c r="H852" s="3"/>
      <c r="I852" s="3"/>
      <c r="J852" s="3"/>
      <c r="K852" s="3"/>
      <c r="N852" s="3"/>
      <c r="O852" s="3"/>
      <c r="P852" s="3"/>
      <c r="Q852" s="3"/>
      <c r="U852" s="3"/>
      <c r="V852" s="3"/>
      <c r="W852" s="3"/>
      <c r="X852" s="3"/>
      <c r="AB852" s="3"/>
      <c r="AC852" s="3"/>
      <c r="AD852" s="3"/>
      <c r="AE852" s="3"/>
      <c r="AI852" s="3"/>
      <c r="AJ852" s="3"/>
      <c r="AK852" s="3"/>
      <c r="AL852" s="3"/>
      <c r="AP852" s="3"/>
      <c r="AQ852" s="3"/>
      <c r="AR852" s="3"/>
      <c r="AS852" s="3"/>
      <c r="AW852" s="3"/>
      <c r="AX852" s="3"/>
      <c r="AY852" s="3"/>
      <c r="AZ852" s="3"/>
      <c r="BD852" s="3"/>
      <c r="BE852" s="3"/>
      <c r="BF852" s="3"/>
      <c r="BG852" s="3"/>
      <c r="BK852" s="3"/>
      <c r="BL852" s="3"/>
      <c r="BM852" s="3"/>
      <c r="BN852" s="3"/>
      <c r="BR852" s="3"/>
      <c r="BS852" s="3"/>
      <c r="BT852" s="3"/>
      <c r="BU852" s="3"/>
    </row>
    <row r="853" spans="6:73" x14ac:dyDescent="0.15">
      <c r="F853" s="3"/>
      <c r="G853" s="3"/>
      <c r="H853" s="3"/>
      <c r="I853" s="3"/>
      <c r="J853" s="3"/>
      <c r="K853" s="3"/>
      <c r="N853" s="3"/>
      <c r="O853" s="3"/>
      <c r="P853" s="3"/>
      <c r="Q853" s="3"/>
      <c r="U853" s="3"/>
      <c r="V853" s="3"/>
      <c r="W853" s="3"/>
      <c r="X853" s="3"/>
      <c r="AB853" s="3"/>
      <c r="AC853" s="3"/>
      <c r="AD853" s="3"/>
      <c r="AE853" s="3"/>
      <c r="AI853" s="3"/>
      <c r="AJ853" s="3"/>
      <c r="AK853" s="3"/>
      <c r="AL853" s="3"/>
      <c r="AP853" s="3"/>
      <c r="AQ853" s="3"/>
      <c r="AR853" s="3"/>
      <c r="AS853" s="3"/>
      <c r="AW853" s="3"/>
      <c r="AX853" s="3"/>
      <c r="AY853" s="3"/>
      <c r="AZ853" s="3"/>
      <c r="BD853" s="3"/>
      <c r="BE853" s="3"/>
      <c r="BF853" s="3"/>
      <c r="BG853" s="3"/>
      <c r="BK853" s="3"/>
      <c r="BL853" s="3"/>
      <c r="BM853" s="3"/>
      <c r="BN853" s="3"/>
      <c r="BR853" s="3"/>
      <c r="BS853" s="3"/>
      <c r="BT853" s="3"/>
      <c r="BU853" s="3"/>
    </row>
    <row r="854" spans="6:73" x14ac:dyDescent="0.15">
      <c r="F854" s="3"/>
      <c r="G854" s="3"/>
      <c r="H854" s="3"/>
      <c r="I854" s="3"/>
      <c r="J854" s="3"/>
      <c r="K854" s="3"/>
      <c r="N854" s="3"/>
      <c r="O854" s="3"/>
      <c r="P854" s="3"/>
      <c r="Q854" s="3"/>
      <c r="U854" s="3"/>
      <c r="V854" s="3"/>
      <c r="W854" s="3"/>
      <c r="X854" s="3"/>
      <c r="AB854" s="3"/>
      <c r="AC854" s="3"/>
      <c r="AD854" s="3"/>
      <c r="AE854" s="3"/>
      <c r="AI854" s="3"/>
      <c r="AJ854" s="3"/>
      <c r="AK854" s="3"/>
      <c r="AL854" s="3"/>
      <c r="AP854" s="3"/>
      <c r="AQ854" s="3"/>
      <c r="AR854" s="3"/>
      <c r="AS854" s="3"/>
      <c r="AW854" s="3"/>
      <c r="AX854" s="3"/>
      <c r="AY854" s="3"/>
      <c r="AZ854" s="3"/>
      <c r="BD854" s="3"/>
      <c r="BE854" s="3"/>
      <c r="BF854" s="3"/>
      <c r="BG854" s="3"/>
      <c r="BK854" s="3"/>
      <c r="BL854" s="3"/>
      <c r="BM854" s="3"/>
      <c r="BN854" s="3"/>
      <c r="BR854" s="3"/>
      <c r="BS854" s="3"/>
      <c r="BT854" s="3"/>
      <c r="BU854" s="3"/>
    </row>
    <row r="855" spans="6:73" x14ac:dyDescent="0.15">
      <c r="F855" s="3"/>
      <c r="G855" s="3"/>
      <c r="H855" s="3"/>
      <c r="I855" s="3"/>
      <c r="J855" s="3"/>
      <c r="K855" s="3"/>
      <c r="N855" s="3"/>
      <c r="O855" s="3"/>
      <c r="P855" s="3"/>
      <c r="Q855" s="3"/>
      <c r="U855" s="3"/>
      <c r="V855" s="3"/>
      <c r="W855" s="3"/>
      <c r="X855" s="3"/>
      <c r="AB855" s="3"/>
      <c r="AC855" s="3"/>
      <c r="AD855" s="3"/>
      <c r="AE855" s="3"/>
      <c r="AI855" s="3"/>
      <c r="AJ855" s="3"/>
      <c r="AK855" s="3"/>
      <c r="AL855" s="3"/>
      <c r="AP855" s="3"/>
      <c r="AQ855" s="3"/>
      <c r="AR855" s="3"/>
      <c r="AS855" s="3"/>
      <c r="AW855" s="3"/>
      <c r="AX855" s="3"/>
      <c r="AY855" s="3"/>
      <c r="AZ855" s="3"/>
      <c r="BD855" s="3"/>
      <c r="BE855" s="3"/>
      <c r="BF855" s="3"/>
      <c r="BG855" s="3"/>
      <c r="BK855" s="3"/>
      <c r="BL855" s="3"/>
      <c r="BM855" s="3"/>
      <c r="BN855" s="3"/>
      <c r="BR855" s="3"/>
      <c r="BS855" s="3"/>
      <c r="BT855" s="3"/>
      <c r="BU855" s="3"/>
    </row>
    <row r="856" spans="6:73" x14ac:dyDescent="0.15">
      <c r="I856" s="3"/>
      <c r="J856" s="3"/>
      <c r="K856" s="3"/>
      <c r="P856" s="3"/>
      <c r="Q856" s="3"/>
      <c r="W856" s="3"/>
      <c r="X856" s="3"/>
      <c r="AD856" s="3"/>
      <c r="AE856" s="3"/>
      <c r="AK856" s="3"/>
      <c r="AL856" s="3"/>
      <c r="AR856" s="3"/>
      <c r="AS856" s="3"/>
      <c r="AY856" s="3"/>
      <c r="AZ856" s="3"/>
      <c r="BF856" s="3"/>
      <c r="BG856" s="3"/>
      <c r="BM856" s="3"/>
      <c r="BN856" s="3"/>
      <c r="BT856" s="3"/>
      <c r="BU856" s="3"/>
    </row>
    <row r="857" spans="6:73" x14ac:dyDescent="0.15">
      <c r="J857" s="3"/>
      <c r="K857" s="3"/>
      <c r="Q857" s="3"/>
      <c r="X857" s="3"/>
      <c r="AE857" s="3"/>
      <c r="AL857" s="3"/>
      <c r="AS857" s="3"/>
      <c r="AZ857" s="3"/>
      <c r="BG857" s="3"/>
      <c r="BN857" s="3"/>
      <c r="BU857" s="3"/>
    </row>
  </sheetData>
  <sheetProtection selectLockedCells="1" selectUnlockedCells="1"/>
  <dataConsolidate/>
  <mergeCells count="150">
    <mergeCell ref="BP44:BU44"/>
    <mergeCell ref="BP45:BU45"/>
    <mergeCell ref="BP46:BU46"/>
    <mergeCell ref="BP39:BU39"/>
    <mergeCell ref="BP40:BU40"/>
    <mergeCell ref="BP41:BU41"/>
    <mergeCell ref="BP42:BU42"/>
    <mergeCell ref="BP43:BU43"/>
    <mergeCell ref="BP34:BU34"/>
    <mergeCell ref="BP35:BU35"/>
    <mergeCell ref="BP36:BU36"/>
    <mergeCell ref="BP37:BU37"/>
    <mergeCell ref="BP38:BU38"/>
    <mergeCell ref="BB44:BG44"/>
    <mergeCell ref="BB45:BG45"/>
    <mergeCell ref="BB46:BG46"/>
    <mergeCell ref="BI34:BN34"/>
    <mergeCell ref="BI35:BN35"/>
    <mergeCell ref="BI36:BN36"/>
    <mergeCell ref="BI37:BN37"/>
    <mergeCell ref="BI38:BN38"/>
    <mergeCell ref="BI39:BN39"/>
    <mergeCell ref="BI40:BN40"/>
    <mergeCell ref="BI41:BN41"/>
    <mergeCell ref="BI42:BN42"/>
    <mergeCell ref="BI43:BN43"/>
    <mergeCell ref="BI44:BN44"/>
    <mergeCell ref="BI45:BN45"/>
    <mergeCell ref="BI46:BN46"/>
    <mergeCell ref="BB39:BG39"/>
    <mergeCell ref="BB40:BG40"/>
    <mergeCell ref="BB41:BG41"/>
    <mergeCell ref="BB42:BG42"/>
    <mergeCell ref="BB43:BG43"/>
    <mergeCell ref="BB34:BG34"/>
    <mergeCell ref="BB35:BG35"/>
    <mergeCell ref="BB36:BG36"/>
    <mergeCell ref="BB37:BG37"/>
    <mergeCell ref="BB38:BG38"/>
    <mergeCell ref="AN44:AS44"/>
    <mergeCell ref="AN45:AS45"/>
    <mergeCell ref="AN46:AS46"/>
    <mergeCell ref="AU34:AZ34"/>
    <mergeCell ref="AU35:AZ35"/>
    <mergeCell ref="AU36:AZ36"/>
    <mergeCell ref="AU37:AZ37"/>
    <mergeCell ref="AU38:AZ38"/>
    <mergeCell ref="AU39:AZ39"/>
    <mergeCell ref="AU40:AZ40"/>
    <mergeCell ref="AU41:AZ41"/>
    <mergeCell ref="AU42:AZ42"/>
    <mergeCell ref="AU43:AZ43"/>
    <mergeCell ref="AU44:AZ44"/>
    <mergeCell ref="AU45:AZ45"/>
    <mergeCell ref="AU46:AZ46"/>
    <mergeCell ref="AN39:AS39"/>
    <mergeCell ref="AN40:AS40"/>
    <mergeCell ref="AN41:AS41"/>
    <mergeCell ref="AN42:AS42"/>
    <mergeCell ref="AN43:AS43"/>
    <mergeCell ref="AN34:AS34"/>
    <mergeCell ref="AN35:AS35"/>
    <mergeCell ref="AN36:AS36"/>
    <mergeCell ref="AN37:AS37"/>
    <mergeCell ref="AN38:AS38"/>
    <mergeCell ref="Z44:AE44"/>
    <mergeCell ref="Z45:AE45"/>
    <mergeCell ref="Z46:AE46"/>
    <mergeCell ref="AG34:AL34"/>
    <mergeCell ref="AG35:AL35"/>
    <mergeCell ref="AG36:AL36"/>
    <mergeCell ref="AG37:AL37"/>
    <mergeCell ref="AG38:AL38"/>
    <mergeCell ref="AG39:AL39"/>
    <mergeCell ref="AG40:AL40"/>
    <mergeCell ref="AG41:AL41"/>
    <mergeCell ref="AG42:AL42"/>
    <mergeCell ref="AG43:AL43"/>
    <mergeCell ref="AG44:AL44"/>
    <mergeCell ref="AG45:AL45"/>
    <mergeCell ref="AG46:AL46"/>
    <mergeCell ref="Z39:AE39"/>
    <mergeCell ref="Z40:AE40"/>
    <mergeCell ref="Z41:AE41"/>
    <mergeCell ref="Z42:AE42"/>
    <mergeCell ref="Z43:AE43"/>
    <mergeCell ref="Z34:AE34"/>
    <mergeCell ref="Z35:AE35"/>
    <mergeCell ref="Z36:AE36"/>
    <mergeCell ref="Z37:AE37"/>
    <mergeCell ref="Z38:AE38"/>
    <mergeCell ref="S44:X44"/>
    <mergeCell ref="S45:X45"/>
    <mergeCell ref="S46:X46"/>
    <mergeCell ref="S39:X39"/>
    <mergeCell ref="S40:X40"/>
    <mergeCell ref="S41:X41"/>
    <mergeCell ref="S42:X42"/>
    <mergeCell ref="S43:X43"/>
    <mergeCell ref="S34:X34"/>
    <mergeCell ref="S35:X35"/>
    <mergeCell ref="S36:X36"/>
    <mergeCell ref="S37:X37"/>
    <mergeCell ref="S38:X38"/>
    <mergeCell ref="L45:Q45"/>
    <mergeCell ref="L44:Q44"/>
    <mergeCell ref="L46:Q46"/>
    <mergeCell ref="L39:Q39"/>
    <mergeCell ref="L40:Q40"/>
    <mergeCell ref="L41:Q41"/>
    <mergeCell ref="L42:Q42"/>
    <mergeCell ref="L43:Q43"/>
    <mergeCell ref="L34:Q34"/>
    <mergeCell ref="L35:Q35"/>
    <mergeCell ref="L36:Q36"/>
    <mergeCell ref="L37:Q37"/>
    <mergeCell ref="L38:Q38"/>
    <mergeCell ref="D45:J45"/>
    <mergeCell ref="D46:J46"/>
    <mergeCell ref="D40:J40"/>
    <mergeCell ref="D41:J41"/>
    <mergeCell ref="D42:J42"/>
    <mergeCell ref="D43:J43"/>
    <mergeCell ref="D44:J44"/>
    <mergeCell ref="D34:J34"/>
    <mergeCell ref="D35:J35"/>
    <mergeCell ref="D36:J36"/>
    <mergeCell ref="D38:J38"/>
    <mergeCell ref="D39:J39"/>
    <mergeCell ref="D37:J37"/>
    <mergeCell ref="D56:J56"/>
    <mergeCell ref="D49:J49"/>
    <mergeCell ref="L49:Q49"/>
    <mergeCell ref="L56:Q56"/>
    <mergeCell ref="S49:X49"/>
    <mergeCell ref="S56:X56"/>
    <mergeCell ref="Z49:AE49"/>
    <mergeCell ref="Z56:AE56"/>
    <mergeCell ref="AG49:AL49"/>
    <mergeCell ref="AG56:AL56"/>
    <mergeCell ref="AN49:AS49"/>
    <mergeCell ref="AN56:AS56"/>
    <mergeCell ref="AU49:AZ49"/>
    <mergeCell ref="AU56:AZ56"/>
    <mergeCell ref="BB49:BG49"/>
    <mergeCell ref="BB56:BG56"/>
    <mergeCell ref="BI49:BN49"/>
    <mergeCell ref="BI56:BN56"/>
    <mergeCell ref="BP49:BU49"/>
    <mergeCell ref="BP56:BU56"/>
  </mergeCells>
  <phoneticPr fontId="3" type="noConversion"/>
  <conditionalFormatting sqref="D43:E43 K43:M43 S43:T43 Y43:AA43 AF43:AH43 AM43:AO43 AT43:AV43 BA43:BC43 BH43:BJ43 BO43:BQ43">
    <cfRule type="cellIs" dxfId="4" priority="1" operator="lessThan">
      <formula>0</formula>
    </cfRule>
  </conditionalFormatting>
  <dataValidations xWindow="1503" yWindow="929" count="4">
    <dataValidation type="list" allowBlank="1" showInputMessage="1" showErrorMessage="1" errorTitle="MSG" error="ERRORE" promptTitle="INSERISCI DIFENSORE" prompt=" " sqref="AN8:AN15 D8:D15 BI8:BI15 AG57:AG58 Z57:Z58 BB57 S8:S15 BP57:BP58 AU8:AU15 L57 D58 S59 BI57 BB8:BB15 AN57 L8:L12 Z8:Z15 AG8:AG15 BP8:BP15" xr:uid="{00000000-0002-0000-0000-000001000000}">
      <formula1>DIFENSORI</formula1>
    </dataValidation>
    <dataValidation type="list" allowBlank="1" showInputMessage="1" showErrorMessage="1" errorTitle="MSG" error="ERRORE" promptTitle="INSERISCI PORTIERE" prompt=" " sqref="Z4:Z6 AU4:AU6 S4:S6 AN4:AN6 BB4:BB6 AG4:AG6 BI4:BI6 D4:D6 L4:L6 BP4:BP6" xr:uid="{0A523D80-4A81-9D4A-81A5-C07BE6156A3D}">
      <formula1>PORTIERI</formula1>
    </dataValidation>
    <dataValidation type="list" allowBlank="1" showInputMessage="1" showErrorMessage="1" errorTitle="MSG" error="ERRORE" promptTitle="INSERISCI CENTROCAMPISTA" prompt=" " sqref="AN58:AN61 AU57 Z59:Z61 BI17:BI25 S58 D17:D25 BB58 AG59:AG61 L17:L25 BP17:BP25 BP59:BP60 BI58 BB17:BB25 AN17:AN25 AU17:AU25 Z17:Z25 S17:S25 AG17:AG25" xr:uid="{3D062B0C-99C9-9849-B246-356CB27EA91E}">
      <formula1>CENTROCAMPISTI</formula1>
    </dataValidation>
    <dataValidation type="list" allowBlank="1" showInputMessage="1" showErrorMessage="1" errorTitle="MSG" error="ERRORE" promptTitle="INSERISCI ATTACCANTE" prompt=" " sqref="AU27:AU32 BI27:BI32 AG27:AG32 D27:D32 Z27:Z32 AN27:AN32 L27:L32 S27:S32 BB59 S57 D59 BP27:BP32 BB27:BB32 AN62 AU58 Z62:Z63 BP61" xr:uid="{68C412F8-81D6-5F43-ADE9-434B46EF9475}">
      <formula1>ATTACCANTI</formula1>
    </dataValidation>
  </dataValidations>
  <pageMargins left="0" right="0" top="0.31496062992125984" bottom="0.31496062992125984" header="0.51181102362204722" footer="0.51181102362204722"/>
  <pageSetup paperSize="9" scale="90" firstPageNumber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xWindow="1503" yWindow="929" count="1">
        <x14:dataValidation type="list" allowBlank="1" showInputMessage="1" showErrorMessage="1" errorTitle="MSG" error="ERRORE" promptTitle="INSERISCI DIFENSORE" prompt=" " xr:uid="{0FEC022D-77A7-624B-A3EE-94B7F6CE8BF8}">
          <x14:formula1>
            <xm:f>Q.Difensori!C1:C259</xm:f>
          </x14:formula1>
          <xm:sqref>L13:L15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90657-5158-7544-8EA4-94758074F2FF}">
  <dimension ref="B1:E25"/>
  <sheetViews>
    <sheetView zoomScale="140" zoomScaleNormal="140" workbookViewId="0">
      <selection activeCell="C19" sqref="C19"/>
    </sheetView>
  </sheetViews>
  <sheetFormatPr baseColWidth="10" defaultRowHeight="13" x14ac:dyDescent="0.15"/>
  <cols>
    <col min="2" max="2" width="14.1640625" customWidth="1"/>
    <col min="6" max="6" width="15.6640625" bestFit="1" customWidth="1"/>
  </cols>
  <sheetData>
    <row r="1" spans="2:5" ht="14" thickBot="1" x14ac:dyDescent="0.2"/>
    <row r="2" spans="2:5" x14ac:dyDescent="0.15">
      <c r="B2" s="83" t="s">
        <v>793</v>
      </c>
      <c r="C2" s="84" t="s">
        <v>802</v>
      </c>
      <c r="D2" s="84" t="s">
        <v>803</v>
      </c>
      <c r="E2" s="85" t="s">
        <v>804</v>
      </c>
    </row>
    <row r="3" spans="2:5" x14ac:dyDescent="0.15">
      <c r="B3" s="78"/>
      <c r="C3" s="79"/>
      <c r="D3" s="79"/>
      <c r="E3" s="80"/>
    </row>
    <row r="4" spans="2:5" x14ac:dyDescent="0.15">
      <c r="B4" s="86" t="s">
        <v>789</v>
      </c>
      <c r="C4" s="79">
        <v>1.1000000000000001</v>
      </c>
      <c r="D4" s="79">
        <v>1.1000000000000001</v>
      </c>
      <c r="E4" s="80">
        <v>1.1000000000000001</v>
      </c>
    </row>
    <row r="5" spans="2:5" x14ac:dyDescent="0.15">
      <c r="B5" s="86" t="s">
        <v>790</v>
      </c>
      <c r="C5" s="79">
        <v>1.1000000000000001</v>
      </c>
      <c r="D5" s="79">
        <v>1.1000000000000001</v>
      </c>
      <c r="E5" s="80">
        <v>1.1000000000000001</v>
      </c>
    </row>
    <row r="6" spans="2:5" x14ac:dyDescent="0.15">
      <c r="B6" s="86" t="s">
        <v>791</v>
      </c>
      <c r="C6" s="79">
        <v>1.1000000000000001</v>
      </c>
      <c r="D6" s="79">
        <v>1.2</v>
      </c>
      <c r="E6" s="80">
        <v>1.3</v>
      </c>
    </row>
    <row r="7" spans="2:5" ht="14" thickBot="1" x14ac:dyDescent="0.2">
      <c r="B7" s="87" t="s">
        <v>792</v>
      </c>
      <c r="C7" s="81">
        <v>1.2</v>
      </c>
      <c r="D7" s="81">
        <v>1.3</v>
      </c>
      <c r="E7" s="82">
        <v>1.5</v>
      </c>
    </row>
    <row r="9" spans="2:5" x14ac:dyDescent="0.15">
      <c r="B9" s="10" t="s">
        <v>50</v>
      </c>
    </row>
    <row r="10" spans="2:5" x14ac:dyDescent="0.15">
      <c r="B10" s="3" t="s">
        <v>794</v>
      </c>
    </row>
    <row r="11" spans="2:5" x14ac:dyDescent="0.15">
      <c r="B11" s="3" t="s">
        <v>795</v>
      </c>
    </row>
    <row r="12" spans="2:5" x14ac:dyDescent="0.15">
      <c r="B12" s="3" t="s">
        <v>796</v>
      </c>
    </row>
    <row r="13" spans="2:5" x14ac:dyDescent="0.15">
      <c r="B13" s="3" t="s">
        <v>797</v>
      </c>
    </row>
    <row r="14" spans="2:5" x14ac:dyDescent="0.15">
      <c r="B14" s="3"/>
    </row>
    <row r="15" spans="2:5" x14ac:dyDescent="0.15">
      <c r="B15" s="10" t="s">
        <v>51</v>
      </c>
    </row>
    <row r="16" spans="2:5" x14ac:dyDescent="0.15">
      <c r="B16" s="3" t="s">
        <v>807</v>
      </c>
      <c r="C16" s="3" t="s">
        <v>805</v>
      </c>
    </row>
    <row r="17" spans="2:3" x14ac:dyDescent="0.15">
      <c r="B17" s="3" t="s">
        <v>808</v>
      </c>
      <c r="C17" s="3" t="s">
        <v>806</v>
      </c>
    </row>
    <row r="18" spans="2:3" x14ac:dyDescent="0.15">
      <c r="B18" s="3" t="s">
        <v>809</v>
      </c>
      <c r="C18" s="3" t="s">
        <v>798</v>
      </c>
    </row>
    <row r="19" spans="2:3" x14ac:dyDescent="0.15">
      <c r="B19" s="3" t="s">
        <v>810</v>
      </c>
      <c r="C19" s="3" t="s">
        <v>799</v>
      </c>
    </row>
    <row r="20" spans="2:3" x14ac:dyDescent="0.15">
      <c r="B20" s="3"/>
    </row>
    <row r="21" spans="2:3" x14ac:dyDescent="0.15">
      <c r="B21" s="10" t="s">
        <v>49</v>
      </c>
    </row>
    <row r="22" spans="2:3" x14ac:dyDescent="0.15">
      <c r="B22" s="3" t="s">
        <v>783</v>
      </c>
    </row>
    <row r="23" spans="2:3" x14ac:dyDescent="0.15">
      <c r="B23" s="3" t="s">
        <v>784</v>
      </c>
    </row>
    <row r="24" spans="2:3" x14ac:dyDescent="0.15">
      <c r="B24" s="3" t="s">
        <v>785</v>
      </c>
    </row>
    <row r="25" spans="2:3" x14ac:dyDescent="0.15">
      <c r="B25" s="3" t="s">
        <v>786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2"/>
  <dimension ref="A1:AB248"/>
  <sheetViews>
    <sheetView workbookViewId="0">
      <selection activeCell="B3" sqref="B3:B87"/>
    </sheetView>
  </sheetViews>
  <sheetFormatPr baseColWidth="10" defaultColWidth="10.6640625" defaultRowHeight="20" customHeight="1" x14ac:dyDescent="0.15"/>
  <cols>
    <col min="1" max="1" width="6.5" style="11" bestFit="1" customWidth="1"/>
    <col min="2" max="2" width="25.83203125" style="11" bestFit="1" customWidth="1"/>
    <col min="3" max="3" width="13" style="11" bestFit="1" customWidth="1"/>
    <col min="4" max="4" width="13.1640625" style="11" bestFit="1" customWidth="1"/>
    <col min="5" max="5" width="9.83203125" style="11" bestFit="1" customWidth="1"/>
    <col min="6" max="6" width="13" style="11" customWidth="1"/>
    <col min="7" max="7" width="15" style="11" customWidth="1"/>
    <col min="8" max="8" width="4.83203125" style="11" bestFit="1" customWidth="1"/>
    <col min="9" max="9" width="5.1640625" style="11" bestFit="1" customWidth="1"/>
    <col min="10" max="10" width="7.33203125" style="11" bestFit="1" customWidth="1"/>
    <col min="11" max="11" width="7.6640625" style="11" bestFit="1" customWidth="1"/>
    <col min="12" max="12" width="5.1640625" style="11" bestFit="1" customWidth="1"/>
    <col min="13" max="13" width="6.1640625" style="11" bestFit="1" customWidth="1"/>
    <col min="14" max="14" width="4.5" style="11" bestFit="1" customWidth="1"/>
    <col min="15" max="15" width="5.6640625" style="11" bestFit="1" customWidth="1"/>
    <col min="16" max="16" width="3.1640625" style="11" customWidth="1"/>
    <col min="17" max="17" width="10.6640625" style="11"/>
    <col min="18" max="18" width="3.33203125" style="11" customWidth="1"/>
    <col min="19" max="19" width="11.83203125" style="11" bestFit="1" customWidth="1"/>
    <col min="20" max="20" width="6.6640625" style="11" bestFit="1" customWidth="1"/>
    <col min="21" max="21" width="16.5" style="11" bestFit="1" customWidth="1"/>
    <col min="22" max="22" width="9.6640625" style="11" bestFit="1" customWidth="1"/>
    <col min="23" max="23" width="10.33203125" style="11" bestFit="1" customWidth="1"/>
    <col min="24" max="24" width="9.83203125" style="11" bestFit="1" customWidth="1"/>
    <col min="25" max="25" width="13.5" style="11" bestFit="1" customWidth="1"/>
    <col min="26" max="26" width="4.83203125" style="11" bestFit="1" customWidth="1"/>
    <col min="27" max="27" width="13.1640625" style="11" bestFit="1" customWidth="1"/>
    <col min="28" max="28" width="12.1640625" style="11" bestFit="1" customWidth="1"/>
    <col min="29" max="16384" width="10.6640625" style="11"/>
  </cols>
  <sheetData>
    <row r="1" spans="1:28" ht="23" customHeight="1" thickBot="1" x14ac:dyDescent="0.2">
      <c r="A1" s="12"/>
      <c r="B1" s="12"/>
      <c r="C1" s="12"/>
      <c r="D1" s="12"/>
      <c r="E1" s="12"/>
      <c r="F1" s="39" t="s">
        <v>770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ht="23" customHeight="1" thickBot="1" x14ac:dyDescent="0.2">
      <c r="A2" s="74" t="s">
        <v>13</v>
      </c>
      <c r="B2" s="75" t="s">
        <v>14</v>
      </c>
      <c r="C2" s="75" t="s">
        <v>16</v>
      </c>
      <c r="D2" s="75" t="s">
        <v>15</v>
      </c>
      <c r="E2" s="75" t="s">
        <v>145</v>
      </c>
      <c r="F2" s="75" t="s">
        <v>768</v>
      </c>
      <c r="G2" s="75" t="s">
        <v>769</v>
      </c>
      <c r="H2" s="75" t="s">
        <v>146</v>
      </c>
      <c r="I2" s="75" t="s">
        <v>147</v>
      </c>
      <c r="J2" s="75" t="s">
        <v>148</v>
      </c>
      <c r="K2" s="75" t="s">
        <v>149</v>
      </c>
      <c r="L2" s="75" t="s">
        <v>150</v>
      </c>
      <c r="M2" s="75" t="s">
        <v>143</v>
      </c>
      <c r="N2" s="75" t="s">
        <v>144</v>
      </c>
      <c r="O2" s="75" t="s">
        <v>151</v>
      </c>
      <c r="P2" s="75"/>
      <c r="Q2" s="75" t="s">
        <v>153</v>
      </c>
      <c r="R2" s="76"/>
      <c r="S2" s="75" t="s">
        <v>0</v>
      </c>
      <c r="T2" s="75" t="s">
        <v>1</v>
      </c>
      <c r="U2" s="75" t="s">
        <v>2</v>
      </c>
      <c r="V2" s="75" t="s">
        <v>3</v>
      </c>
      <c r="W2" s="75" t="s">
        <v>4</v>
      </c>
      <c r="X2" s="75" t="s">
        <v>5</v>
      </c>
      <c r="Y2" s="75" t="s">
        <v>6</v>
      </c>
      <c r="Z2" s="75" t="s">
        <v>7</v>
      </c>
      <c r="AA2" s="75" t="s">
        <v>326</v>
      </c>
      <c r="AB2" s="77" t="s">
        <v>8</v>
      </c>
    </row>
    <row r="3" spans="1:28" ht="20" customHeight="1" x14ac:dyDescent="0.15">
      <c r="A3" s="11" t="s">
        <v>26</v>
      </c>
      <c r="B3" s="11" t="s">
        <v>102</v>
      </c>
      <c r="C3" s="11" t="s">
        <v>664</v>
      </c>
      <c r="D3" s="11">
        <v>7</v>
      </c>
      <c r="E3" s="11">
        <v>9</v>
      </c>
      <c r="F3" s="11">
        <v>5.9027799999999999</v>
      </c>
      <c r="G3" s="11">
        <v>3.9027799999999999</v>
      </c>
      <c r="H3" s="11">
        <v>0</v>
      </c>
      <c r="I3" s="11">
        <v>18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Q3" s="13"/>
      <c r="R3" s="13"/>
      <c r="S3" s="11">
        <f>IF(ISERROR(VLOOKUP($B3,Rose!D$4:J$32,4,FALSE)),,VLOOKUP($B3,Rose!D$4:J$32,4,FALSE))</f>
        <v>0</v>
      </c>
      <c r="T3" s="11">
        <f>IF(ISERROR(VLOOKUP($B3,Rose!L$4:Q$32,4,FALSE)),,VLOOKUP($B3,Rose!L$4:Q$32,4,FALSE))</f>
        <v>0</v>
      </c>
      <c r="U3" s="11">
        <f>IF(ISERROR(VLOOKUP($B3,Rose!S$4:X$32,4,FALSE)),,VLOOKUP($B3,Rose!S$4:X$32,4,FALSE))</f>
        <v>0</v>
      </c>
      <c r="V3" s="11">
        <f>IF(ISERROR(VLOOKUP($B3,Rose!Z$4:AE$32,4,FALSE)),,VLOOKUP($B3,Rose!Z$4:AE$32,4,FALSE))</f>
        <v>0</v>
      </c>
      <c r="W3" s="11">
        <f>IF(ISERROR(VLOOKUP($B3,Rose!AG$4:AL$32,4,FALSE)),,VLOOKUP($B3,Rose!AG$4:AL$32,4,FALSE))</f>
        <v>0</v>
      </c>
      <c r="X3" s="11">
        <f>IF(ISERROR(VLOOKUP($B3,Rose!AN$4:AS$32,4,FALSE)),,VLOOKUP($B3,Rose!AN$4:AS$32,4,FALSE))</f>
        <v>0</v>
      </c>
      <c r="Y3" s="11">
        <f>IF(ISERROR(VLOOKUP($B3,Rose!AU$4:AZ$32,4,FALSE)),,VLOOKUP($B3,Rose!AU$4:AZ$32,4,FALSE))</f>
        <v>0</v>
      </c>
      <c r="Z3" s="11">
        <f>IF(ISERROR(VLOOKUP($B3,Rose!BB$4:BG$32,4,FALSE)),,VLOOKUP($B3,Rose!BB$4:BG$32,4,FALSE))</f>
        <v>0</v>
      </c>
      <c r="AA3" s="11">
        <f>IF(ISERROR(VLOOKUP($B3,Rose!BI$4:BN$32,4,FALSE)),,VLOOKUP($B3,Rose!BI$4:BN$32,4,FALSE))</f>
        <v>0</v>
      </c>
      <c r="AB3" s="11">
        <f>IF(ISERROR(VLOOKUP($B3,Rose!BP$4:BU$32,4,FALSE)),,VLOOKUP($B3,Rose!BP$4:BU$32,4,FALSE))</f>
        <v>0</v>
      </c>
    </row>
    <row r="4" spans="1:28" ht="20" customHeight="1" x14ac:dyDescent="0.15">
      <c r="A4" s="11" t="s">
        <v>26</v>
      </c>
      <c r="B4" s="11" t="s">
        <v>245</v>
      </c>
      <c r="C4" s="11" t="s">
        <v>93</v>
      </c>
      <c r="D4" s="11">
        <v>1</v>
      </c>
      <c r="E4" s="11">
        <v>2</v>
      </c>
      <c r="F4" s="11">
        <v>6</v>
      </c>
      <c r="G4" s="11">
        <v>6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Q4" s="13"/>
      <c r="R4" s="13"/>
      <c r="S4" s="11">
        <f>IF(ISERROR(VLOOKUP($B4,Rose!D$4:J$32,4,FALSE)),,VLOOKUP($B4,Rose!D$4:J$32,4,FALSE))</f>
        <v>0</v>
      </c>
      <c r="T4" s="11">
        <f>IF(ISERROR(VLOOKUP($B4,Rose!L$4:Q$32,4,FALSE)),,VLOOKUP($B4,Rose!L$4:Q$32,4,FALSE))</f>
        <v>0</v>
      </c>
      <c r="U4" s="11">
        <f>IF(ISERROR(VLOOKUP($B4,Rose!S$4:X$32,4,FALSE)),,VLOOKUP($B4,Rose!S$4:X$32,4,FALSE))</f>
        <v>0</v>
      </c>
      <c r="V4" s="11">
        <f>IF(ISERROR(VLOOKUP($B4,Rose!Z$4:AE$32,4,FALSE)),,VLOOKUP($B4,Rose!Z$4:AE$32,4,FALSE))</f>
        <v>0</v>
      </c>
      <c r="W4" s="11">
        <f>IF(ISERROR(VLOOKUP($B4,Rose!AG$4:AL$32,4,FALSE)),,VLOOKUP($B4,Rose!AG$4:AL$32,4,FALSE))</f>
        <v>0</v>
      </c>
      <c r="X4" s="11">
        <f>IF(ISERROR(VLOOKUP($B4,Rose!AN$4:AS$32,4,FALSE)),,VLOOKUP($B4,Rose!AN$4:AS$32,4,FALSE))</f>
        <v>0</v>
      </c>
      <c r="Y4" s="11">
        <f>IF(ISERROR(VLOOKUP($B4,Rose!AU$4:AZ$32,4,FALSE)),,VLOOKUP($B4,Rose!AU$4:AZ$32,4,FALSE))</f>
        <v>0</v>
      </c>
      <c r="Z4" s="11">
        <f>IF(ISERROR(VLOOKUP($B4,Rose!BB$4:BG$32,4,FALSE)),,VLOOKUP($B4,Rose!BB$4:BG$32,4,FALSE))</f>
        <v>0</v>
      </c>
      <c r="AA4" s="11">
        <f>IF(ISERROR(VLOOKUP($B4,Rose!BI$4:BN$32,4,FALSE)),,VLOOKUP($B4,Rose!BI$4:BN$32,4,FALSE))</f>
        <v>0</v>
      </c>
      <c r="AB4" s="11">
        <f>IF(ISERROR(VLOOKUP($B4,Rose!BP$4:BU$32,4,FALSE)),,VLOOKUP($B4,Rose!BP$4:BU$32,4,FALSE))</f>
        <v>0</v>
      </c>
    </row>
    <row r="5" spans="1:28" ht="20" customHeight="1" x14ac:dyDescent="0.15">
      <c r="A5" s="11" t="s">
        <v>26</v>
      </c>
      <c r="B5" s="11" t="s">
        <v>122</v>
      </c>
      <c r="C5" s="11" t="s">
        <v>121</v>
      </c>
      <c r="D5" s="11">
        <v>1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Q5" s="13"/>
      <c r="R5" s="13"/>
      <c r="S5" s="11">
        <f>IF(ISERROR(VLOOKUP($B5,Rose!D$4:J$32,4,FALSE)),,VLOOKUP($B5,Rose!D$4:J$32,4,FALSE))</f>
        <v>0</v>
      </c>
      <c r="T5" s="11">
        <f>IF(ISERROR(VLOOKUP($B5,Rose!L$4:Q$32,4,FALSE)),,VLOOKUP($B5,Rose!L$4:Q$32,4,FALSE))</f>
        <v>0</v>
      </c>
      <c r="U5" s="11">
        <f>IF(ISERROR(VLOOKUP($B5,Rose!S$4:X$32,4,FALSE)),,VLOOKUP($B5,Rose!S$4:X$32,4,FALSE))</f>
        <v>0</v>
      </c>
      <c r="V5" s="11">
        <f>IF(ISERROR(VLOOKUP($B5,Rose!Z$4:AE$32,4,FALSE)),,VLOOKUP($B5,Rose!Z$4:AE$32,4,FALSE))</f>
        <v>0</v>
      </c>
      <c r="W5" s="11">
        <f>IF(ISERROR(VLOOKUP($B5,Rose!AG$4:AL$32,4,FALSE)),,VLOOKUP($B5,Rose!AG$4:AL$32,4,FALSE))</f>
        <v>0</v>
      </c>
      <c r="X5" s="11">
        <f>IF(ISERROR(VLOOKUP($B5,Rose!AN$4:AS$32,4,FALSE)),,VLOOKUP($B5,Rose!AN$4:AS$32,4,FALSE))</f>
        <v>0</v>
      </c>
      <c r="Y5" s="11">
        <f>IF(ISERROR(VLOOKUP($B5,Rose!AU$4:AZ$32,4,FALSE)),,VLOOKUP($B5,Rose!AU$4:AZ$32,4,FALSE))</f>
        <v>0</v>
      </c>
      <c r="Z5" s="11">
        <f>IF(ISERROR(VLOOKUP($B5,Rose!BB$4:BG$32,4,FALSE)),,VLOOKUP($B5,Rose!BB$4:BG$32,4,FALSE))</f>
        <v>0</v>
      </c>
      <c r="AA5" s="11">
        <f>IF(ISERROR(VLOOKUP($B5,Rose!BI$4:BN$32,4,FALSE)),,VLOOKUP($B5,Rose!BI$4:BN$32,4,FALSE))</f>
        <v>0</v>
      </c>
      <c r="AB5" s="11">
        <f>IF(ISERROR(VLOOKUP($B5,Rose!BP$4:BU$32,4,FALSE)),,VLOOKUP($B5,Rose!BP$4:BU$32,4,FALSE))</f>
        <v>0</v>
      </c>
    </row>
    <row r="6" spans="1:28" ht="20" customHeight="1" x14ac:dyDescent="0.15">
      <c r="A6" s="11" t="s">
        <v>26</v>
      </c>
      <c r="B6" s="11" t="s">
        <v>666</v>
      </c>
      <c r="C6" s="11" t="s">
        <v>664</v>
      </c>
      <c r="D6" s="11">
        <v>1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Q6" s="13"/>
      <c r="R6" s="13"/>
      <c r="S6" s="11">
        <f>IF(ISERROR(VLOOKUP($B6,Rose!D$4:J$32,4,FALSE)),,VLOOKUP($B6,Rose!D$4:J$32,4,FALSE))</f>
        <v>0</v>
      </c>
      <c r="T6" s="11">
        <f>IF(ISERROR(VLOOKUP($B6,Rose!L$4:Q$32,4,FALSE)),,VLOOKUP($B6,Rose!L$4:Q$32,4,FALSE))</f>
        <v>0</v>
      </c>
      <c r="U6" s="11">
        <f>IF(ISERROR(VLOOKUP($B6,Rose!S$4:X$32,4,FALSE)),,VLOOKUP($B6,Rose!S$4:X$32,4,FALSE))</f>
        <v>0</v>
      </c>
      <c r="V6" s="11">
        <f>IF(ISERROR(VLOOKUP($B6,Rose!Z$4:AE$32,4,FALSE)),,VLOOKUP($B6,Rose!Z$4:AE$32,4,FALSE))</f>
        <v>0</v>
      </c>
      <c r="W6" s="11">
        <f>IF(ISERROR(VLOOKUP($B6,Rose!AG$4:AL$32,4,FALSE)),,VLOOKUP($B6,Rose!AG$4:AL$32,4,FALSE))</f>
        <v>0</v>
      </c>
      <c r="X6" s="11">
        <f>IF(ISERROR(VLOOKUP($B6,Rose!AN$4:AS$32,4,FALSE)),,VLOOKUP($B6,Rose!AN$4:AS$32,4,FALSE))</f>
        <v>0</v>
      </c>
      <c r="Y6" s="11">
        <f>IF(ISERROR(VLOOKUP($B6,Rose!AU$4:AZ$32,4,FALSE)),,VLOOKUP($B6,Rose!AU$4:AZ$32,4,FALSE))</f>
        <v>0</v>
      </c>
      <c r="Z6" s="11">
        <f>IF(ISERROR(VLOOKUP($B6,Rose!BB$4:BG$32,4,FALSE)),,VLOOKUP($B6,Rose!BB$4:BG$32,4,FALSE))</f>
        <v>0</v>
      </c>
      <c r="AA6" s="11">
        <f>IF(ISERROR(VLOOKUP($B6,Rose!BI$4:BN$32,4,FALSE)),,VLOOKUP($B6,Rose!BI$4:BN$32,4,FALSE))</f>
        <v>0</v>
      </c>
      <c r="AB6" s="11">
        <f>IF(ISERROR(VLOOKUP($B6,Rose!BP$4:BU$32,4,FALSE)),,VLOOKUP($B6,Rose!BP$4:BU$32,4,FALSE))</f>
        <v>0</v>
      </c>
    </row>
    <row r="7" spans="1:28" ht="20" customHeight="1" x14ac:dyDescent="0.15">
      <c r="A7" s="11" t="s">
        <v>26</v>
      </c>
      <c r="B7" s="11" t="s">
        <v>179</v>
      </c>
      <c r="C7" s="11" t="s">
        <v>664</v>
      </c>
      <c r="D7" s="11">
        <v>1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Q7" s="13"/>
      <c r="R7" s="13"/>
      <c r="S7" s="11">
        <f>IF(ISERROR(VLOOKUP($B7,Rose!D$4:J$32,4,FALSE)),,VLOOKUP($B7,Rose!D$4:J$32,4,FALSE))</f>
        <v>0</v>
      </c>
      <c r="T7" s="11">
        <f>IF(ISERROR(VLOOKUP($B7,Rose!L$4:Q$32,4,FALSE)),,VLOOKUP($B7,Rose!L$4:Q$32,4,FALSE))</f>
        <v>0</v>
      </c>
      <c r="U7" s="11">
        <f>IF(ISERROR(VLOOKUP($B7,Rose!S$4:X$32,4,FALSE)),,VLOOKUP($B7,Rose!S$4:X$32,4,FALSE))</f>
        <v>0</v>
      </c>
      <c r="V7" s="11">
        <f>IF(ISERROR(VLOOKUP($B7,Rose!Z$4:AE$32,4,FALSE)),,VLOOKUP($B7,Rose!Z$4:AE$32,4,FALSE))</f>
        <v>0</v>
      </c>
      <c r="W7" s="11">
        <f>IF(ISERROR(VLOOKUP($B7,Rose!AG$4:AL$32,4,FALSE)),,VLOOKUP($B7,Rose!AG$4:AL$32,4,FALSE))</f>
        <v>0</v>
      </c>
      <c r="X7" s="11">
        <f>IF(ISERROR(VLOOKUP($B7,Rose!AN$4:AS$32,4,FALSE)),,VLOOKUP($B7,Rose!AN$4:AS$32,4,FALSE))</f>
        <v>0</v>
      </c>
      <c r="Y7" s="11">
        <f>IF(ISERROR(VLOOKUP($B7,Rose!AU$4:AZ$32,4,FALSE)),,VLOOKUP($B7,Rose!AU$4:AZ$32,4,FALSE))</f>
        <v>0</v>
      </c>
      <c r="Z7" s="11">
        <f>IF(ISERROR(VLOOKUP($B7,Rose!BB$4:BG$32,4,FALSE)),,VLOOKUP($B7,Rose!BB$4:BG$32,4,FALSE))</f>
        <v>0</v>
      </c>
      <c r="AA7" s="11">
        <f>IF(ISERROR(VLOOKUP($B7,Rose!BI$4:BN$32,4,FALSE)),,VLOOKUP($B7,Rose!BI$4:BN$32,4,FALSE))</f>
        <v>0</v>
      </c>
      <c r="AB7" s="11">
        <f>IF(ISERROR(VLOOKUP($B7,Rose!BP$4:BU$32,4,FALSE)),,VLOOKUP($B7,Rose!BP$4:BU$32,4,FALSE))</f>
        <v>0</v>
      </c>
    </row>
    <row r="8" spans="1:28" ht="20" customHeight="1" x14ac:dyDescent="0.15">
      <c r="A8" s="11" t="s">
        <v>26</v>
      </c>
      <c r="B8" s="11" t="s">
        <v>247</v>
      </c>
      <c r="C8" s="11" t="s">
        <v>194</v>
      </c>
      <c r="D8" s="11">
        <v>1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Q8" s="13"/>
      <c r="R8" s="13"/>
      <c r="S8" s="11">
        <f>IF(ISERROR(VLOOKUP($B8,Rose!D$4:J$32,4,FALSE)),,VLOOKUP($B8,Rose!D$4:J$32,4,FALSE))</f>
        <v>0</v>
      </c>
      <c r="T8" s="11">
        <f>IF(ISERROR(VLOOKUP($B8,Rose!L$4:Q$32,4,FALSE)),,VLOOKUP($B8,Rose!L$4:Q$32,4,FALSE))</f>
        <v>0</v>
      </c>
      <c r="U8" s="11">
        <f>IF(ISERROR(VLOOKUP($B8,Rose!S$4:X$32,4,FALSE)),,VLOOKUP($B8,Rose!S$4:X$32,4,FALSE))</f>
        <v>0</v>
      </c>
      <c r="V8" s="11">
        <f>IF(ISERROR(VLOOKUP($B8,Rose!Z$4:AE$32,4,FALSE)),,VLOOKUP($B8,Rose!Z$4:AE$32,4,FALSE))</f>
        <v>0</v>
      </c>
      <c r="W8" s="11">
        <f>IF(ISERROR(VLOOKUP($B8,Rose!AG$4:AL$32,4,FALSE)),,VLOOKUP($B8,Rose!AG$4:AL$32,4,FALSE))</f>
        <v>0</v>
      </c>
      <c r="X8" s="11">
        <f>IF(ISERROR(VLOOKUP($B8,Rose!AN$4:AS$32,4,FALSE)),,VLOOKUP($B8,Rose!AN$4:AS$32,4,FALSE))</f>
        <v>0</v>
      </c>
      <c r="Y8" s="11">
        <f>IF(ISERROR(VLOOKUP($B8,Rose!AU$4:AZ$32,4,FALSE)),,VLOOKUP($B8,Rose!AU$4:AZ$32,4,FALSE))</f>
        <v>0</v>
      </c>
      <c r="Z8" s="11">
        <f>IF(ISERROR(VLOOKUP($B8,Rose!BB$4:BG$32,4,FALSE)),,VLOOKUP($B8,Rose!BB$4:BG$32,4,FALSE))</f>
        <v>0</v>
      </c>
      <c r="AA8" s="11">
        <f>IF(ISERROR(VLOOKUP($B8,Rose!BI$4:BN$32,4,FALSE)),,VLOOKUP($B8,Rose!BI$4:BN$32,4,FALSE))</f>
        <v>0</v>
      </c>
      <c r="AB8" s="11">
        <f>IF(ISERROR(VLOOKUP($B8,Rose!BP$4:BU$32,4,FALSE)),,VLOOKUP($B8,Rose!BP$4:BU$32,4,FALSE))</f>
        <v>0</v>
      </c>
    </row>
    <row r="9" spans="1:28" ht="20" customHeight="1" x14ac:dyDescent="0.15">
      <c r="A9" s="11" t="s">
        <v>26</v>
      </c>
      <c r="B9" s="11" t="s">
        <v>854</v>
      </c>
      <c r="C9" s="11" t="s">
        <v>521</v>
      </c>
      <c r="D9" s="11">
        <v>2</v>
      </c>
      <c r="E9" s="11">
        <v>4</v>
      </c>
      <c r="F9" s="11">
        <v>6.0625</v>
      </c>
      <c r="G9" s="11">
        <v>4.4375</v>
      </c>
      <c r="H9" s="11">
        <v>0</v>
      </c>
      <c r="I9" s="11">
        <v>6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Q9" s="13"/>
      <c r="R9" s="13"/>
      <c r="S9" s="11">
        <f>IF(ISERROR(VLOOKUP($B9,Rose!D$4:J$32,4,FALSE)),,VLOOKUP($B9,Rose!D$4:J$32,4,FALSE))</f>
        <v>0</v>
      </c>
      <c r="T9" s="11">
        <f>IF(ISERROR(VLOOKUP($B9,Rose!L$4:Q$32,4,FALSE)),,VLOOKUP($B9,Rose!L$4:Q$32,4,FALSE))</f>
        <v>0</v>
      </c>
      <c r="U9" s="11">
        <f>IF(ISERROR(VLOOKUP($B9,Rose!S$4:X$32,4,FALSE)),,VLOOKUP($B9,Rose!S$4:X$32,4,FALSE))</f>
        <v>0</v>
      </c>
      <c r="V9" s="11">
        <f>IF(ISERROR(VLOOKUP($B9,Rose!Z$4:AE$32,4,FALSE)),,VLOOKUP($B9,Rose!Z$4:AE$32,4,FALSE))</f>
        <v>0</v>
      </c>
      <c r="W9" s="11">
        <f>IF(ISERROR(VLOOKUP($B9,Rose!AG$4:AL$32,4,FALSE)),,VLOOKUP($B9,Rose!AG$4:AL$32,4,FALSE))</f>
        <v>0</v>
      </c>
      <c r="X9" s="11">
        <f>IF(ISERROR(VLOOKUP($B9,Rose!AN$4:AS$32,4,FALSE)),,VLOOKUP($B9,Rose!AN$4:AS$32,4,FALSE))</f>
        <v>0</v>
      </c>
      <c r="Y9" s="11">
        <f>IF(ISERROR(VLOOKUP($B9,Rose!AU$4:AZ$32,4,FALSE)),,VLOOKUP($B9,Rose!AU$4:AZ$32,4,FALSE))</f>
        <v>0</v>
      </c>
      <c r="Z9" s="11">
        <f>IF(ISERROR(VLOOKUP($B9,Rose!BB$4:BG$32,4,FALSE)),,VLOOKUP($B9,Rose!BB$4:BG$32,4,FALSE))</f>
        <v>0</v>
      </c>
      <c r="AA9" s="11">
        <f>IF(ISERROR(VLOOKUP($B9,Rose!BI$4:BN$32,4,FALSE)),,VLOOKUP($B9,Rose!BI$4:BN$32,4,FALSE))</f>
        <v>0</v>
      </c>
      <c r="AB9" s="11">
        <f>IF(ISERROR(VLOOKUP($B9,Rose!BP$4:BU$32,4,FALSE)),,VLOOKUP($B9,Rose!BP$4:BU$32,4,FALSE))</f>
        <v>0</v>
      </c>
    </row>
    <row r="10" spans="1:28" ht="20" customHeight="1" x14ac:dyDescent="0.15">
      <c r="A10" s="11" t="s">
        <v>26</v>
      </c>
      <c r="B10" s="11" t="s">
        <v>416</v>
      </c>
      <c r="C10" s="11" t="s">
        <v>342</v>
      </c>
      <c r="D10" s="11">
        <v>18</v>
      </c>
      <c r="E10" s="11">
        <v>8</v>
      </c>
      <c r="F10" s="11">
        <v>6.5468799999999998</v>
      </c>
      <c r="G10" s="11">
        <v>5.6718799999999998</v>
      </c>
      <c r="H10" s="11">
        <v>0</v>
      </c>
      <c r="I10" s="11">
        <v>7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Q10" s="13"/>
      <c r="R10" s="13"/>
      <c r="S10" s="11">
        <f>IF(ISERROR(VLOOKUP($B10,Rose!D$4:J$32,4,FALSE)),,VLOOKUP($B10,Rose!D$4:J$32,4,FALSE))</f>
        <v>0</v>
      </c>
      <c r="T10" s="11">
        <f>IF(ISERROR(VLOOKUP($B10,Rose!L$4:Q$32,4,FALSE)),,VLOOKUP($B10,Rose!L$4:Q$32,4,FALSE))</f>
        <v>0</v>
      </c>
      <c r="U10" s="11">
        <f>IF(ISERROR(VLOOKUP($B10,Rose!S$4:X$32,4,FALSE)),,VLOOKUP($B10,Rose!S$4:X$32,4,FALSE))</f>
        <v>1</v>
      </c>
      <c r="V10" s="11">
        <f>IF(ISERROR(VLOOKUP($B10,Rose!Z$4:AE$32,4,FALSE)),,VLOOKUP($B10,Rose!Z$4:AE$32,4,FALSE))</f>
        <v>0</v>
      </c>
      <c r="W10" s="11">
        <f>IF(ISERROR(VLOOKUP($B10,Rose!AG$4:AL$32,4,FALSE)),,VLOOKUP($B10,Rose!AG$4:AL$32,4,FALSE))</f>
        <v>0</v>
      </c>
      <c r="X10" s="11">
        <f>IF(ISERROR(VLOOKUP($B10,Rose!AN$4:AS$32,4,FALSE)),,VLOOKUP($B10,Rose!AN$4:AS$32,4,FALSE))</f>
        <v>0</v>
      </c>
      <c r="Y10" s="11">
        <f>IF(ISERROR(VLOOKUP($B10,Rose!AU$4:AZ$32,4,FALSE)),,VLOOKUP($B10,Rose!AU$4:AZ$32,4,FALSE))</f>
        <v>0</v>
      </c>
      <c r="Z10" s="11">
        <f>IF(ISERROR(VLOOKUP($B10,Rose!BB$4:BG$32,4,FALSE)),,VLOOKUP($B10,Rose!BB$4:BG$32,4,FALSE))</f>
        <v>0</v>
      </c>
      <c r="AA10" s="11">
        <f>IF(ISERROR(VLOOKUP($B10,Rose!BI$4:BN$32,4,FALSE)),,VLOOKUP($B10,Rose!BI$4:BN$32,4,FALSE))</f>
        <v>0</v>
      </c>
      <c r="AB10" s="11">
        <f>IF(ISERROR(VLOOKUP($B10,Rose!BP$4:BU$32,4,FALSE)),,VLOOKUP($B10,Rose!BP$4:BU$32,4,FALSE))</f>
        <v>0</v>
      </c>
    </row>
    <row r="11" spans="1:28" ht="20" customHeight="1" x14ac:dyDescent="0.15">
      <c r="A11" s="11" t="s">
        <v>26</v>
      </c>
      <c r="B11" s="11" t="s">
        <v>294</v>
      </c>
      <c r="C11" s="11" t="s">
        <v>90</v>
      </c>
      <c r="D11" s="11">
        <v>33</v>
      </c>
      <c r="E11" s="11">
        <v>21</v>
      </c>
      <c r="F11" s="11">
        <v>6.3630899999999997</v>
      </c>
      <c r="G11" s="11">
        <v>5.2202400000000004</v>
      </c>
      <c r="H11" s="11">
        <v>0</v>
      </c>
      <c r="I11" s="11">
        <v>24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Q11" s="13"/>
      <c r="R11" s="13"/>
      <c r="S11" s="11">
        <f>IF(ISERROR(VLOOKUP($B11,Rose!D$4:J$32,4,FALSE)),,VLOOKUP($B11,Rose!D$4:J$32,4,FALSE))</f>
        <v>0</v>
      </c>
      <c r="T11" s="11">
        <f>IF(ISERROR(VLOOKUP($B11,Rose!L$4:Q$32,4,FALSE)),,VLOOKUP($B11,Rose!L$4:Q$32,4,FALSE))</f>
        <v>0</v>
      </c>
      <c r="U11" s="11">
        <f>IF(ISERROR(VLOOKUP($B11,Rose!S$4:X$32,4,FALSE)),,VLOOKUP($B11,Rose!S$4:X$32,4,FALSE))</f>
        <v>0</v>
      </c>
      <c r="V11" s="11">
        <f>IF(ISERROR(VLOOKUP($B11,Rose!Z$4:AE$32,4,FALSE)),,VLOOKUP($B11,Rose!Z$4:AE$32,4,FALSE))</f>
        <v>0</v>
      </c>
      <c r="W11" s="11">
        <f>IF(ISERROR(VLOOKUP($B11,Rose!AG$4:AL$32,4,FALSE)),,VLOOKUP($B11,Rose!AG$4:AL$32,4,FALSE))</f>
        <v>0</v>
      </c>
      <c r="X11" s="11">
        <f>IF(ISERROR(VLOOKUP($B11,Rose!AN$4:AS$32,4,FALSE)),,VLOOKUP($B11,Rose!AN$4:AS$32,4,FALSE))</f>
        <v>0</v>
      </c>
      <c r="Y11" s="11">
        <f>IF(ISERROR(VLOOKUP($B11,Rose!AU$4:AZ$32,4,FALSE)),,VLOOKUP($B11,Rose!AU$4:AZ$32,4,FALSE))</f>
        <v>0</v>
      </c>
      <c r="Z11" s="11">
        <f>IF(ISERROR(VLOOKUP($B11,Rose!BB$4:BG$32,4,FALSE)),,VLOOKUP($B11,Rose!BB$4:BG$32,4,FALSE))</f>
        <v>10</v>
      </c>
      <c r="AA11" s="11">
        <f>IF(ISERROR(VLOOKUP($B11,Rose!BI$4:BN$32,4,FALSE)),,VLOOKUP($B11,Rose!BI$4:BN$32,4,FALSE))</f>
        <v>0</v>
      </c>
      <c r="AB11" s="11">
        <f>IF(ISERROR(VLOOKUP($B11,Rose!BP$4:BU$32,4,FALSE)),,VLOOKUP($B11,Rose!BP$4:BU$32,4,FALSE))</f>
        <v>0</v>
      </c>
    </row>
    <row r="12" spans="1:28" ht="20" customHeight="1" x14ac:dyDescent="0.15">
      <c r="A12" s="11" t="s">
        <v>26</v>
      </c>
      <c r="B12" s="11" t="s">
        <v>522</v>
      </c>
      <c r="C12" s="11" t="s">
        <v>664</v>
      </c>
      <c r="D12" s="11">
        <v>1</v>
      </c>
      <c r="E12" s="11">
        <v>1</v>
      </c>
      <c r="F12" s="11">
        <v>5.5</v>
      </c>
      <c r="G12" s="11">
        <v>2.5</v>
      </c>
      <c r="H12" s="11">
        <v>0</v>
      </c>
      <c r="I12" s="11">
        <v>3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Q12" s="13"/>
      <c r="R12" s="13"/>
      <c r="S12" s="11">
        <f>IF(ISERROR(VLOOKUP($B12,Rose!D$4:J$32,4,FALSE)),,VLOOKUP($B12,Rose!D$4:J$32,4,FALSE))</f>
        <v>0</v>
      </c>
      <c r="T12" s="11">
        <f>IF(ISERROR(VLOOKUP($B12,Rose!L$4:Q$32,4,FALSE)),,VLOOKUP($B12,Rose!L$4:Q$32,4,FALSE))</f>
        <v>0</v>
      </c>
      <c r="U12" s="11">
        <f>IF(ISERROR(VLOOKUP($B12,Rose!S$4:X$32,4,FALSE)),,VLOOKUP($B12,Rose!S$4:X$32,4,FALSE))</f>
        <v>0</v>
      </c>
      <c r="V12" s="11">
        <f>IF(ISERROR(VLOOKUP($B12,Rose!Z$4:AE$32,4,FALSE)),,VLOOKUP($B12,Rose!Z$4:AE$32,4,FALSE))</f>
        <v>0</v>
      </c>
      <c r="W12" s="11">
        <f>IF(ISERROR(VLOOKUP($B12,Rose!AG$4:AL$32,4,FALSE)),,VLOOKUP($B12,Rose!AG$4:AL$32,4,FALSE))</f>
        <v>0</v>
      </c>
      <c r="X12" s="11">
        <f>IF(ISERROR(VLOOKUP($B12,Rose!AN$4:AS$32,4,FALSE)),,VLOOKUP($B12,Rose!AN$4:AS$32,4,FALSE))</f>
        <v>0</v>
      </c>
      <c r="Y12" s="11">
        <f>IF(ISERROR(VLOOKUP($B12,Rose!AU$4:AZ$32,4,FALSE)),,VLOOKUP($B12,Rose!AU$4:AZ$32,4,FALSE))</f>
        <v>0</v>
      </c>
      <c r="Z12" s="11">
        <f>IF(ISERROR(VLOOKUP($B12,Rose!BB$4:BG$32,4,FALSE)),,VLOOKUP($B12,Rose!BB$4:BG$32,4,FALSE))</f>
        <v>0</v>
      </c>
      <c r="AA12" s="11">
        <f>IF(ISERROR(VLOOKUP($B12,Rose!BI$4:BN$32,4,FALSE)),,VLOOKUP($B12,Rose!BI$4:BN$32,4,FALSE))</f>
        <v>0</v>
      </c>
      <c r="AB12" s="11">
        <f>IF(ISERROR(VLOOKUP($B12,Rose!BP$4:BU$32,4,FALSE)),,VLOOKUP($B12,Rose!BP$4:BU$32,4,FALSE))</f>
        <v>0</v>
      </c>
    </row>
    <row r="13" spans="1:28" ht="20" customHeight="1" x14ac:dyDescent="0.15">
      <c r="A13" s="11" t="s">
        <v>26</v>
      </c>
      <c r="B13" s="11" t="s">
        <v>248</v>
      </c>
      <c r="C13" s="11" t="s">
        <v>664</v>
      </c>
      <c r="D13" s="11">
        <v>1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Q13" s="13"/>
      <c r="R13" s="13"/>
      <c r="S13" s="11">
        <f>IF(ISERROR(VLOOKUP($B13,Rose!D$4:J$32,4,FALSE)),,VLOOKUP($B13,Rose!D$4:J$32,4,FALSE))</f>
        <v>0</v>
      </c>
      <c r="T13" s="11">
        <f>IF(ISERROR(VLOOKUP($B13,Rose!L$4:Q$32,4,FALSE)),,VLOOKUP($B13,Rose!L$4:Q$32,4,FALSE))</f>
        <v>0</v>
      </c>
      <c r="U13" s="11">
        <f>IF(ISERROR(VLOOKUP($B13,Rose!S$4:X$32,4,FALSE)),,VLOOKUP($B13,Rose!S$4:X$32,4,FALSE))</f>
        <v>0</v>
      </c>
      <c r="V13" s="11">
        <f>IF(ISERROR(VLOOKUP($B13,Rose!Z$4:AE$32,4,FALSE)),,VLOOKUP($B13,Rose!Z$4:AE$32,4,FALSE))</f>
        <v>0</v>
      </c>
      <c r="W13" s="11">
        <f>IF(ISERROR(VLOOKUP($B13,Rose!AG$4:AL$32,4,FALSE)),,VLOOKUP($B13,Rose!AG$4:AL$32,4,FALSE))</f>
        <v>0</v>
      </c>
      <c r="X13" s="11">
        <f>IF(ISERROR(VLOOKUP($B13,Rose!AN$4:AS$32,4,FALSE)),,VLOOKUP($B13,Rose!AN$4:AS$32,4,FALSE))</f>
        <v>0</v>
      </c>
      <c r="Y13" s="11">
        <f>IF(ISERROR(VLOOKUP($B13,Rose!AU$4:AZ$32,4,FALSE)),,VLOOKUP($B13,Rose!AU$4:AZ$32,4,FALSE))</f>
        <v>0</v>
      </c>
      <c r="Z13" s="11">
        <f>IF(ISERROR(VLOOKUP($B13,Rose!BB$4:BG$32,4,FALSE)),,VLOOKUP($B13,Rose!BB$4:BG$32,4,FALSE))</f>
        <v>0</v>
      </c>
      <c r="AA13" s="11">
        <f>IF(ISERROR(VLOOKUP($B13,Rose!BI$4:BN$32,4,FALSE)),,VLOOKUP($B13,Rose!BI$4:BN$32,4,FALSE))</f>
        <v>0</v>
      </c>
      <c r="AB13" s="11">
        <f>IF(ISERROR(VLOOKUP($B13,Rose!BP$4:BU$32,4,FALSE)),,VLOOKUP($B13,Rose!BP$4:BU$32,4,FALSE))</f>
        <v>0</v>
      </c>
    </row>
    <row r="14" spans="1:28" ht="20" customHeight="1" x14ac:dyDescent="0.15">
      <c r="A14" s="11" t="s">
        <v>26</v>
      </c>
      <c r="B14" s="11" t="s">
        <v>417</v>
      </c>
      <c r="C14" s="11" t="s">
        <v>664</v>
      </c>
      <c r="D14" s="11">
        <v>1</v>
      </c>
      <c r="E14" s="11">
        <v>1</v>
      </c>
      <c r="F14" s="11">
        <v>6</v>
      </c>
      <c r="G14" s="11">
        <v>6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Q14" s="13"/>
      <c r="R14" s="13"/>
      <c r="S14" s="11">
        <f>IF(ISERROR(VLOOKUP($B14,Rose!D$4:J$32,4,FALSE)),,VLOOKUP($B14,Rose!D$4:J$32,4,FALSE))</f>
        <v>0</v>
      </c>
      <c r="T14" s="11">
        <f>IF(ISERROR(VLOOKUP($B14,Rose!L$4:Q$32,4,FALSE)),,VLOOKUP($B14,Rose!L$4:Q$32,4,FALSE))</f>
        <v>0</v>
      </c>
      <c r="U14" s="11">
        <f>IF(ISERROR(VLOOKUP($B14,Rose!S$4:X$32,4,FALSE)),,VLOOKUP($B14,Rose!S$4:X$32,4,FALSE))</f>
        <v>0</v>
      </c>
      <c r="V14" s="11">
        <f>IF(ISERROR(VLOOKUP($B14,Rose!Z$4:AE$32,4,FALSE)),,VLOOKUP($B14,Rose!Z$4:AE$32,4,FALSE))</f>
        <v>0</v>
      </c>
      <c r="W14" s="11">
        <f>IF(ISERROR(VLOOKUP($B14,Rose!AG$4:AL$32,4,FALSE)),,VLOOKUP($B14,Rose!AG$4:AL$32,4,FALSE))</f>
        <v>0</v>
      </c>
      <c r="X14" s="11">
        <f>IF(ISERROR(VLOOKUP($B14,Rose!AN$4:AS$32,4,FALSE)),,VLOOKUP($B14,Rose!AN$4:AS$32,4,FALSE))</f>
        <v>0</v>
      </c>
      <c r="Y14" s="11">
        <f>IF(ISERROR(VLOOKUP($B14,Rose!AU$4:AZ$32,4,FALSE)),,VLOOKUP($B14,Rose!AU$4:AZ$32,4,FALSE))</f>
        <v>0</v>
      </c>
      <c r="Z14" s="11">
        <f>IF(ISERROR(VLOOKUP($B14,Rose!BB$4:BG$32,4,FALSE)),,VLOOKUP($B14,Rose!BB$4:BG$32,4,FALSE))</f>
        <v>0</v>
      </c>
      <c r="AA14" s="11">
        <f>IF(ISERROR(VLOOKUP($B14,Rose!BI$4:BN$32,4,FALSE)),,VLOOKUP($B14,Rose!BI$4:BN$32,4,FALSE))</f>
        <v>0</v>
      </c>
      <c r="AB14" s="11">
        <f>IF(ISERROR(VLOOKUP($B14,Rose!BP$4:BU$32,4,FALSE)),,VLOOKUP($B14,Rose!BP$4:BU$32,4,FALSE))</f>
        <v>0</v>
      </c>
    </row>
    <row r="15" spans="1:28" ht="20" customHeight="1" x14ac:dyDescent="0.15">
      <c r="A15" s="11" t="s">
        <v>26</v>
      </c>
      <c r="B15" s="11" t="s">
        <v>705</v>
      </c>
      <c r="C15" s="11" t="s">
        <v>342</v>
      </c>
      <c r="D15" s="11">
        <v>1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Q15" s="13"/>
      <c r="R15" s="13"/>
      <c r="S15" s="11">
        <f>IF(ISERROR(VLOOKUP($B15,Rose!D$4:J$32,4,FALSE)),,VLOOKUP($B15,Rose!D$4:J$32,4,FALSE))</f>
        <v>0</v>
      </c>
      <c r="T15" s="11">
        <f>IF(ISERROR(VLOOKUP($B15,Rose!L$4:Q$32,4,FALSE)),,VLOOKUP($B15,Rose!L$4:Q$32,4,FALSE))</f>
        <v>0</v>
      </c>
      <c r="U15" s="11">
        <f>IF(ISERROR(VLOOKUP($B15,Rose!S$4:X$32,4,FALSE)),,VLOOKUP($B15,Rose!S$4:X$32,4,FALSE))</f>
        <v>0</v>
      </c>
      <c r="V15" s="11">
        <f>IF(ISERROR(VLOOKUP($B15,Rose!Z$4:AE$32,4,FALSE)),,VLOOKUP($B15,Rose!Z$4:AE$32,4,FALSE))</f>
        <v>0</v>
      </c>
      <c r="W15" s="11">
        <f>IF(ISERROR(VLOOKUP($B15,Rose!AG$4:AL$32,4,FALSE)),,VLOOKUP($B15,Rose!AG$4:AL$32,4,FALSE))</f>
        <v>0</v>
      </c>
      <c r="X15" s="11">
        <f>IF(ISERROR(VLOOKUP($B15,Rose!AN$4:AS$32,4,FALSE)),,VLOOKUP($B15,Rose!AN$4:AS$32,4,FALSE))</f>
        <v>0</v>
      </c>
      <c r="Y15" s="11">
        <f>IF(ISERROR(VLOOKUP($B15,Rose!AU$4:AZ$32,4,FALSE)),,VLOOKUP($B15,Rose!AU$4:AZ$32,4,FALSE))</f>
        <v>0</v>
      </c>
      <c r="Z15" s="11">
        <f>IF(ISERROR(VLOOKUP($B15,Rose!BB$4:BG$32,4,FALSE)),,VLOOKUP($B15,Rose!BB$4:BG$32,4,FALSE))</f>
        <v>0</v>
      </c>
      <c r="AA15" s="11">
        <f>IF(ISERROR(VLOOKUP($B15,Rose!BI$4:BN$32,4,FALSE)),,VLOOKUP($B15,Rose!BI$4:BN$32,4,FALSE))</f>
        <v>0</v>
      </c>
      <c r="AB15" s="11">
        <f>IF(ISERROR(VLOOKUP($B15,Rose!BP$4:BU$32,4,FALSE)),,VLOOKUP($B15,Rose!BP$4:BU$32,4,FALSE))</f>
        <v>0</v>
      </c>
    </row>
    <row r="16" spans="1:28" ht="20" customHeight="1" x14ac:dyDescent="0.15">
      <c r="A16" s="11" t="s">
        <v>26</v>
      </c>
      <c r="B16" s="11" t="s">
        <v>483</v>
      </c>
      <c r="C16" s="11" t="s">
        <v>92</v>
      </c>
      <c r="D16" s="11">
        <v>1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Q16" s="13"/>
      <c r="R16" s="13"/>
      <c r="S16" s="11">
        <f>IF(ISERROR(VLOOKUP($B16,Rose!D$4:J$32,4,FALSE)),,VLOOKUP($B16,Rose!D$4:J$32,4,FALSE))</f>
        <v>0</v>
      </c>
      <c r="T16" s="11">
        <f>IF(ISERROR(VLOOKUP($B16,Rose!L$4:Q$32,4,FALSE)),,VLOOKUP($B16,Rose!L$4:Q$32,4,FALSE))</f>
        <v>0</v>
      </c>
      <c r="U16" s="11">
        <f>IF(ISERROR(VLOOKUP($B16,Rose!S$4:X$32,4,FALSE)),,VLOOKUP($B16,Rose!S$4:X$32,4,FALSE))</f>
        <v>1</v>
      </c>
      <c r="V16" s="11">
        <f>IF(ISERROR(VLOOKUP($B16,Rose!Z$4:AE$32,4,FALSE)),,VLOOKUP($B16,Rose!Z$4:AE$32,4,FALSE))</f>
        <v>0</v>
      </c>
      <c r="W16" s="11">
        <f>IF(ISERROR(VLOOKUP($B16,Rose!AG$4:AL$32,4,FALSE)),,VLOOKUP($B16,Rose!AG$4:AL$32,4,FALSE))</f>
        <v>0</v>
      </c>
      <c r="X16" s="11">
        <f>IF(ISERROR(VLOOKUP($B16,Rose!AN$4:AS$32,4,FALSE)),,VLOOKUP($B16,Rose!AN$4:AS$32,4,FALSE))</f>
        <v>0</v>
      </c>
      <c r="Y16" s="11">
        <f>IF(ISERROR(VLOOKUP($B16,Rose!AU$4:AZ$32,4,FALSE)),,VLOOKUP($B16,Rose!AU$4:AZ$32,4,FALSE))</f>
        <v>0</v>
      </c>
      <c r="Z16" s="11">
        <f>IF(ISERROR(VLOOKUP($B16,Rose!BB$4:BG$32,4,FALSE)),,VLOOKUP($B16,Rose!BB$4:BG$32,4,FALSE))</f>
        <v>0</v>
      </c>
      <c r="AA16" s="11">
        <f>IF(ISERROR(VLOOKUP($B16,Rose!BI$4:BN$32,4,FALSE)),,VLOOKUP($B16,Rose!BI$4:BN$32,4,FALSE))</f>
        <v>0</v>
      </c>
      <c r="AB16" s="11">
        <f>IF(ISERROR(VLOOKUP($B16,Rose!BP$4:BU$32,4,FALSE)),,VLOOKUP($B16,Rose!BP$4:BU$32,4,FALSE))</f>
        <v>0</v>
      </c>
    </row>
    <row r="17" spans="1:28" ht="20" customHeight="1" x14ac:dyDescent="0.15">
      <c r="A17" s="11" t="s">
        <v>26</v>
      </c>
      <c r="B17" s="11" t="s">
        <v>523</v>
      </c>
      <c r="C17" s="11" t="s">
        <v>517</v>
      </c>
      <c r="D17" s="11">
        <v>1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Q17" s="13"/>
      <c r="R17" s="13"/>
      <c r="S17" s="11">
        <f>IF(ISERROR(VLOOKUP($B17,Rose!D$4:J$32,4,FALSE)),,VLOOKUP($B17,Rose!D$4:J$32,4,FALSE))</f>
        <v>0</v>
      </c>
      <c r="T17" s="11">
        <f>IF(ISERROR(VLOOKUP($B17,Rose!L$4:Q$32,4,FALSE)),,VLOOKUP($B17,Rose!L$4:Q$32,4,FALSE))</f>
        <v>0</v>
      </c>
      <c r="U17" s="11">
        <f>IF(ISERROR(VLOOKUP($B17,Rose!S$4:X$32,4,FALSE)),,VLOOKUP($B17,Rose!S$4:X$32,4,FALSE))</f>
        <v>0</v>
      </c>
      <c r="V17" s="11">
        <f>IF(ISERROR(VLOOKUP($B17,Rose!Z$4:AE$32,4,FALSE)),,VLOOKUP($B17,Rose!Z$4:AE$32,4,FALSE))</f>
        <v>0</v>
      </c>
      <c r="W17" s="11">
        <f>IF(ISERROR(VLOOKUP($B17,Rose!AG$4:AL$32,4,FALSE)),,VLOOKUP($B17,Rose!AG$4:AL$32,4,FALSE))</f>
        <v>0</v>
      </c>
      <c r="X17" s="11">
        <f>IF(ISERROR(VLOOKUP($B17,Rose!AN$4:AS$32,4,FALSE)),,VLOOKUP($B17,Rose!AN$4:AS$32,4,FALSE))</f>
        <v>0</v>
      </c>
      <c r="Y17" s="11">
        <f>IF(ISERROR(VLOOKUP($B17,Rose!AU$4:AZ$32,4,FALSE)),,VLOOKUP($B17,Rose!AU$4:AZ$32,4,FALSE))</f>
        <v>0</v>
      </c>
      <c r="Z17" s="11">
        <f>IF(ISERROR(VLOOKUP($B17,Rose!BB$4:BG$32,4,FALSE)),,VLOOKUP($B17,Rose!BB$4:BG$32,4,FALSE))</f>
        <v>0</v>
      </c>
      <c r="AA17" s="11">
        <f>IF(ISERROR(VLOOKUP($B17,Rose!BI$4:BN$32,4,FALSE)),,VLOOKUP($B17,Rose!BI$4:BN$32,4,FALSE))</f>
        <v>0</v>
      </c>
      <c r="AB17" s="11">
        <f>IF(ISERROR(VLOOKUP($B17,Rose!BP$4:BU$32,4,FALSE)),,VLOOKUP($B17,Rose!BP$4:BU$32,4,FALSE))</f>
        <v>0</v>
      </c>
    </row>
    <row r="18" spans="1:28" ht="20" customHeight="1" x14ac:dyDescent="0.15">
      <c r="A18" s="11" t="s">
        <v>26</v>
      </c>
      <c r="B18" s="11" t="s">
        <v>72</v>
      </c>
      <c r="C18" s="11" t="s">
        <v>664</v>
      </c>
      <c r="D18" s="11">
        <v>19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Q18" s="13"/>
      <c r="R18" s="13"/>
      <c r="S18" s="11">
        <f>IF(ISERROR(VLOOKUP($B18,Rose!D$4:J$32,4,FALSE)),,VLOOKUP($B18,Rose!D$4:J$32,4,FALSE))</f>
        <v>0</v>
      </c>
      <c r="T18" s="11">
        <f>IF(ISERROR(VLOOKUP($B18,Rose!L$4:Q$32,4,FALSE)),,VLOOKUP($B18,Rose!L$4:Q$32,4,FALSE))</f>
        <v>0</v>
      </c>
      <c r="U18" s="11">
        <f>IF(ISERROR(VLOOKUP($B18,Rose!S$4:X$32,4,FALSE)),,VLOOKUP($B18,Rose!S$4:X$32,4,FALSE))</f>
        <v>0</v>
      </c>
      <c r="V18" s="11">
        <f>IF(ISERROR(VLOOKUP($B18,Rose!Z$4:AE$32,4,FALSE)),,VLOOKUP($B18,Rose!Z$4:AE$32,4,FALSE))</f>
        <v>0</v>
      </c>
      <c r="W18" s="11">
        <f>IF(ISERROR(VLOOKUP($B18,Rose!AG$4:AL$32,4,FALSE)),,VLOOKUP($B18,Rose!AG$4:AL$32,4,FALSE))</f>
        <v>0</v>
      </c>
      <c r="X18" s="11">
        <f>IF(ISERROR(VLOOKUP($B18,Rose!AN$4:AS$32,4,FALSE)),,VLOOKUP($B18,Rose!AN$4:AS$32,4,FALSE))</f>
        <v>0</v>
      </c>
      <c r="Y18" s="11">
        <f>IF(ISERROR(VLOOKUP($B18,Rose!AU$4:AZ$32,4,FALSE)),,VLOOKUP($B18,Rose!AU$4:AZ$32,4,FALSE))</f>
        <v>0</v>
      </c>
      <c r="Z18" s="11">
        <f>IF(ISERROR(VLOOKUP($B18,Rose!BB$4:BG$32,4,FALSE)),,VLOOKUP($B18,Rose!BB$4:BG$32,4,FALSE))</f>
        <v>0</v>
      </c>
      <c r="AA18" s="11">
        <f>IF(ISERROR(VLOOKUP($B18,Rose!BI$4:BN$32,4,FALSE)),,VLOOKUP($B18,Rose!BI$4:BN$32,4,FALSE))</f>
        <v>0</v>
      </c>
      <c r="AB18" s="11">
        <f>IF(ISERROR(VLOOKUP($B18,Rose!BP$4:BU$32,4,FALSE)),,VLOOKUP($B18,Rose!BP$4:BU$32,4,FALSE))</f>
        <v>0</v>
      </c>
    </row>
    <row r="19" spans="1:28" ht="20" customHeight="1" x14ac:dyDescent="0.15">
      <c r="A19" s="11" t="s">
        <v>26</v>
      </c>
      <c r="B19" s="11" t="s">
        <v>665</v>
      </c>
      <c r="C19" s="11" t="s">
        <v>95</v>
      </c>
      <c r="D19" s="11">
        <v>34</v>
      </c>
      <c r="E19" s="11">
        <v>20</v>
      </c>
      <c r="F19" s="11">
        <v>6.5250000000000004</v>
      </c>
      <c r="G19" s="11">
        <v>5.85</v>
      </c>
      <c r="H19" s="11">
        <v>0</v>
      </c>
      <c r="I19" s="11">
        <v>20</v>
      </c>
      <c r="J19" s="11">
        <v>2</v>
      </c>
      <c r="K19" s="11">
        <v>0</v>
      </c>
      <c r="L19" s="11">
        <v>1</v>
      </c>
      <c r="M19" s="11">
        <v>0</v>
      </c>
      <c r="N19" s="11">
        <v>0</v>
      </c>
      <c r="O19" s="11">
        <v>0</v>
      </c>
      <c r="Q19" s="13"/>
      <c r="R19" s="13"/>
      <c r="S19" s="11">
        <f>IF(ISERROR(VLOOKUP($B19,Rose!D$4:J$32,4,FALSE)),,VLOOKUP($B19,Rose!D$4:J$32,4,FALSE))</f>
        <v>0</v>
      </c>
      <c r="T19" s="11">
        <f>IF(ISERROR(VLOOKUP($B19,Rose!L$4:Q$32,4,FALSE)),,VLOOKUP($B19,Rose!L$4:Q$32,4,FALSE))</f>
        <v>0</v>
      </c>
      <c r="U19" s="11">
        <f>IF(ISERROR(VLOOKUP($B19,Rose!S$4:X$32,4,FALSE)),,VLOOKUP($B19,Rose!S$4:X$32,4,FALSE))</f>
        <v>0</v>
      </c>
      <c r="V19" s="11">
        <f>IF(ISERROR(VLOOKUP($B19,Rose!Z$4:AE$32,4,FALSE)),,VLOOKUP($B19,Rose!Z$4:AE$32,4,FALSE))</f>
        <v>8</v>
      </c>
      <c r="W19" s="11">
        <f>IF(ISERROR(VLOOKUP($B19,Rose!AG$4:AL$32,4,FALSE)),,VLOOKUP($B19,Rose!AG$4:AL$32,4,FALSE))</f>
        <v>0</v>
      </c>
      <c r="X19" s="11">
        <f>IF(ISERROR(VLOOKUP($B19,Rose!AN$4:AS$32,4,FALSE)),,VLOOKUP($B19,Rose!AN$4:AS$32,4,FALSE))</f>
        <v>0</v>
      </c>
      <c r="Y19" s="11">
        <f>IF(ISERROR(VLOOKUP($B19,Rose!AU$4:AZ$32,4,FALSE)),,VLOOKUP($B19,Rose!AU$4:AZ$32,4,FALSE))</f>
        <v>0</v>
      </c>
      <c r="Z19" s="11">
        <f>IF(ISERROR(VLOOKUP($B19,Rose!BB$4:BG$32,4,FALSE)),,VLOOKUP($B19,Rose!BB$4:BG$32,4,FALSE))</f>
        <v>0</v>
      </c>
      <c r="AA19" s="11">
        <f>IF(ISERROR(VLOOKUP($B19,Rose!BI$4:BN$32,4,FALSE)),,VLOOKUP($B19,Rose!BI$4:BN$32,4,FALSE))</f>
        <v>0</v>
      </c>
      <c r="AB19" s="11">
        <f>IF(ISERROR(VLOOKUP($B19,Rose!BP$4:BU$32,4,FALSE)),,VLOOKUP($B19,Rose!BP$4:BU$32,4,FALSE))</f>
        <v>0</v>
      </c>
    </row>
    <row r="20" spans="1:28" ht="20" customHeight="1" x14ac:dyDescent="0.15">
      <c r="A20" s="11" t="s">
        <v>26</v>
      </c>
      <c r="B20" s="11" t="s">
        <v>343</v>
      </c>
      <c r="C20" s="11" t="s">
        <v>91</v>
      </c>
      <c r="D20" s="11">
        <v>1</v>
      </c>
      <c r="E20" s="11">
        <v>2</v>
      </c>
      <c r="F20" s="11">
        <v>6</v>
      </c>
      <c r="G20" s="11">
        <v>6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Q20" s="13"/>
      <c r="R20" s="13"/>
      <c r="S20" s="11">
        <f>IF(ISERROR(VLOOKUP($B20,Rose!D$4:J$32,4,FALSE)),,VLOOKUP($B20,Rose!D$4:J$32,4,FALSE))</f>
        <v>0</v>
      </c>
      <c r="T20" s="11">
        <f>IF(ISERROR(VLOOKUP($B20,Rose!L$4:Q$32,4,FALSE)),,VLOOKUP($B20,Rose!L$4:Q$32,4,FALSE))</f>
        <v>0</v>
      </c>
      <c r="U20" s="11">
        <f>IF(ISERROR(VLOOKUP($B20,Rose!S$4:X$32,4,FALSE)),,VLOOKUP($B20,Rose!S$4:X$32,4,FALSE))</f>
        <v>0</v>
      </c>
      <c r="V20" s="11">
        <f>IF(ISERROR(VLOOKUP($B20,Rose!Z$4:AE$32,4,FALSE)),,VLOOKUP($B20,Rose!Z$4:AE$32,4,FALSE))</f>
        <v>0</v>
      </c>
      <c r="W20" s="11">
        <f>IF(ISERROR(VLOOKUP($B20,Rose!AG$4:AL$32,4,FALSE)),,VLOOKUP($B20,Rose!AG$4:AL$32,4,FALSE))</f>
        <v>1</v>
      </c>
      <c r="X20" s="11">
        <f>IF(ISERROR(VLOOKUP($B20,Rose!AN$4:AS$32,4,FALSE)),,VLOOKUP($B20,Rose!AN$4:AS$32,4,FALSE))</f>
        <v>0</v>
      </c>
      <c r="Y20" s="11">
        <f>IF(ISERROR(VLOOKUP($B20,Rose!AU$4:AZ$32,4,FALSE)),,VLOOKUP($B20,Rose!AU$4:AZ$32,4,FALSE))</f>
        <v>0</v>
      </c>
      <c r="Z20" s="11">
        <f>IF(ISERROR(VLOOKUP($B20,Rose!BB$4:BG$32,4,FALSE)),,VLOOKUP($B20,Rose!BB$4:BG$32,4,FALSE))</f>
        <v>0</v>
      </c>
      <c r="AA20" s="11">
        <f>IF(ISERROR(VLOOKUP($B20,Rose!BI$4:BN$32,4,FALSE)),,VLOOKUP($B20,Rose!BI$4:BN$32,4,FALSE))</f>
        <v>0</v>
      </c>
      <c r="AB20" s="11">
        <f>IF(ISERROR(VLOOKUP($B20,Rose!BP$4:BU$32,4,FALSE)),,VLOOKUP($B20,Rose!BP$4:BU$32,4,FALSE))</f>
        <v>0</v>
      </c>
    </row>
    <row r="21" spans="1:28" ht="20" customHeight="1" x14ac:dyDescent="0.15">
      <c r="A21" s="11" t="s">
        <v>26</v>
      </c>
      <c r="B21" s="11" t="s">
        <v>249</v>
      </c>
      <c r="C21" s="11" t="s">
        <v>100</v>
      </c>
      <c r="D21" s="11">
        <v>28</v>
      </c>
      <c r="E21" s="11">
        <v>18</v>
      </c>
      <c r="F21" s="11">
        <v>6.0555599999999998</v>
      </c>
      <c r="G21" s="11">
        <v>5.1666699999999999</v>
      </c>
      <c r="H21" s="11">
        <v>0</v>
      </c>
      <c r="I21" s="11">
        <v>16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Q21" s="13"/>
      <c r="R21" s="13"/>
      <c r="S21" s="11">
        <f>IF(ISERROR(VLOOKUP($B21,Rose!D$4:J$32,4,FALSE)),,VLOOKUP($B21,Rose!D$4:J$32,4,FALSE))</f>
        <v>0</v>
      </c>
      <c r="T21" s="11">
        <f>IF(ISERROR(VLOOKUP($B21,Rose!L$4:Q$32,4,FALSE)),,VLOOKUP($B21,Rose!L$4:Q$32,4,FALSE))</f>
        <v>0</v>
      </c>
      <c r="U21" s="11">
        <f>IF(ISERROR(VLOOKUP($B21,Rose!S$4:X$32,4,FALSE)),,VLOOKUP($B21,Rose!S$4:X$32,4,FALSE))</f>
        <v>0</v>
      </c>
      <c r="V21" s="11">
        <f>IF(ISERROR(VLOOKUP($B21,Rose!Z$4:AE$32,4,FALSE)),,VLOOKUP($B21,Rose!Z$4:AE$32,4,FALSE))</f>
        <v>0</v>
      </c>
      <c r="W21" s="11">
        <f>IF(ISERROR(VLOOKUP($B21,Rose!AG$4:AL$32,4,FALSE)),,VLOOKUP($B21,Rose!AG$4:AL$32,4,FALSE))</f>
        <v>0</v>
      </c>
      <c r="X21" s="11">
        <f>IF(ISERROR(VLOOKUP($B21,Rose!AN$4:AS$32,4,FALSE)),,VLOOKUP($B21,Rose!AN$4:AS$32,4,FALSE))</f>
        <v>0</v>
      </c>
      <c r="Y21" s="11">
        <f>IF(ISERROR(VLOOKUP($B21,Rose!AU$4:AZ$32,4,FALSE)),,VLOOKUP($B21,Rose!AU$4:AZ$32,4,FALSE))</f>
        <v>0</v>
      </c>
      <c r="Z21" s="11">
        <f>IF(ISERROR(VLOOKUP($B21,Rose!BB$4:BG$32,4,FALSE)),,VLOOKUP($B21,Rose!BB$4:BG$32,4,FALSE))</f>
        <v>0</v>
      </c>
      <c r="AA21" s="11">
        <f>IF(ISERROR(VLOOKUP($B21,Rose!BI$4:BN$32,4,FALSE)),,VLOOKUP($B21,Rose!BI$4:BN$32,4,FALSE))</f>
        <v>0</v>
      </c>
      <c r="AB21" s="11">
        <f>IF(ISERROR(VLOOKUP($B21,Rose!BP$4:BU$32,4,FALSE)),,VLOOKUP($B21,Rose!BP$4:BU$32,4,FALSE))</f>
        <v>14</v>
      </c>
    </row>
    <row r="22" spans="1:28" ht="20" customHeight="1" x14ac:dyDescent="0.15">
      <c r="A22" s="11" t="s">
        <v>26</v>
      </c>
      <c r="B22" s="11" t="s">
        <v>667</v>
      </c>
      <c r="C22" s="11" t="s">
        <v>99</v>
      </c>
      <c r="D22" s="11">
        <v>1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Q22" s="13"/>
      <c r="R22" s="13"/>
      <c r="S22" s="11">
        <f>IF(ISERROR(VLOOKUP($B22,Rose!D$4:J$32,4,FALSE)),,VLOOKUP($B22,Rose!D$4:J$32,4,FALSE))</f>
        <v>0</v>
      </c>
      <c r="T22" s="11">
        <f>IF(ISERROR(VLOOKUP($B22,Rose!L$4:Q$32,4,FALSE)),,VLOOKUP($B22,Rose!L$4:Q$32,4,FALSE))</f>
        <v>0</v>
      </c>
      <c r="U22" s="11">
        <f>IF(ISERROR(VLOOKUP($B22,Rose!S$4:X$32,4,FALSE)),,VLOOKUP($B22,Rose!S$4:X$32,4,FALSE))</f>
        <v>0</v>
      </c>
      <c r="V22" s="11">
        <f>IF(ISERROR(VLOOKUP($B22,Rose!Z$4:AE$32,4,FALSE)),,VLOOKUP($B22,Rose!Z$4:AE$32,4,FALSE))</f>
        <v>0</v>
      </c>
      <c r="W22" s="11">
        <f>IF(ISERROR(VLOOKUP($B22,Rose!AG$4:AL$32,4,FALSE)),,VLOOKUP($B22,Rose!AG$4:AL$32,4,FALSE))</f>
        <v>0</v>
      </c>
      <c r="X22" s="11">
        <f>IF(ISERROR(VLOOKUP($B22,Rose!AN$4:AS$32,4,FALSE)),,VLOOKUP($B22,Rose!AN$4:AS$32,4,FALSE))</f>
        <v>0</v>
      </c>
      <c r="Y22" s="11">
        <f>IF(ISERROR(VLOOKUP($B22,Rose!AU$4:AZ$32,4,FALSE)),,VLOOKUP($B22,Rose!AU$4:AZ$32,4,FALSE))</f>
        <v>0</v>
      </c>
      <c r="Z22" s="11">
        <f>IF(ISERROR(VLOOKUP($B22,Rose!BB$4:BG$32,4,FALSE)),,VLOOKUP($B22,Rose!BB$4:BG$32,4,FALSE))</f>
        <v>0</v>
      </c>
      <c r="AA22" s="11">
        <f>IF(ISERROR(VLOOKUP($B22,Rose!BI$4:BN$32,4,FALSE)),,VLOOKUP($B22,Rose!BI$4:BN$32,4,FALSE))</f>
        <v>0</v>
      </c>
      <c r="AB22" s="11">
        <f>IF(ISERROR(VLOOKUP($B22,Rose!BP$4:BU$32,4,FALSE)),,VLOOKUP($B22,Rose!BP$4:BU$32,4,FALSE))</f>
        <v>0</v>
      </c>
    </row>
    <row r="23" spans="1:28" ht="20" customHeight="1" x14ac:dyDescent="0.15">
      <c r="A23" s="11" t="s">
        <v>26</v>
      </c>
      <c r="B23" s="11" t="s">
        <v>195</v>
      </c>
      <c r="C23" s="11" t="s">
        <v>246</v>
      </c>
      <c r="D23" s="11">
        <v>11</v>
      </c>
      <c r="E23" s="11">
        <v>23</v>
      </c>
      <c r="F23" s="11">
        <v>6.2228300000000001</v>
      </c>
      <c r="G23" s="11">
        <v>4.5489100000000002</v>
      </c>
      <c r="H23" s="11">
        <v>0</v>
      </c>
      <c r="I23" s="11">
        <v>41</v>
      </c>
      <c r="J23" s="11">
        <v>1</v>
      </c>
      <c r="K23" s="11">
        <v>0</v>
      </c>
      <c r="L23" s="11">
        <v>0</v>
      </c>
      <c r="M23" s="11">
        <v>1</v>
      </c>
      <c r="N23" s="11">
        <v>0</v>
      </c>
      <c r="O23" s="11">
        <v>0</v>
      </c>
      <c r="Q23" s="13"/>
      <c r="R23" s="13"/>
      <c r="S23" s="11">
        <f>IF(ISERROR(VLOOKUP($B23,Rose!D$4:J$32,4,FALSE)),,VLOOKUP($B23,Rose!D$4:J$32,4,FALSE))</f>
        <v>2</v>
      </c>
      <c r="T23" s="11">
        <f>IF(ISERROR(VLOOKUP($B23,Rose!L$4:Q$32,4,FALSE)),,VLOOKUP($B23,Rose!L$4:Q$32,4,FALSE))</f>
        <v>0</v>
      </c>
      <c r="U23" s="11">
        <f>IF(ISERROR(VLOOKUP($B23,Rose!S$4:X$32,4,FALSE)),,VLOOKUP($B23,Rose!S$4:X$32,4,FALSE))</f>
        <v>0</v>
      </c>
      <c r="V23" s="11">
        <f>IF(ISERROR(VLOOKUP($B23,Rose!Z$4:AE$32,4,FALSE)),,VLOOKUP($B23,Rose!Z$4:AE$32,4,FALSE))</f>
        <v>0</v>
      </c>
      <c r="W23" s="11">
        <f>IF(ISERROR(VLOOKUP($B23,Rose!AG$4:AL$32,4,FALSE)),,VLOOKUP($B23,Rose!AG$4:AL$32,4,FALSE))</f>
        <v>0</v>
      </c>
      <c r="X23" s="11">
        <f>IF(ISERROR(VLOOKUP($B23,Rose!AN$4:AS$32,4,FALSE)),,VLOOKUP($B23,Rose!AN$4:AS$32,4,FALSE))</f>
        <v>0</v>
      </c>
      <c r="Y23" s="11">
        <f>IF(ISERROR(VLOOKUP($B23,Rose!AU$4:AZ$32,4,FALSE)),,VLOOKUP($B23,Rose!AU$4:AZ$32,4,FALSE))</f>
        <v>0</v>
      </c>
      <c r="Z23" s="11">
        <f>IF(ISERROR(VLOOKUP($B23,Rose!BB$4:BG$32,4,FALSE)),,VLOOKUP($B23,Rose!BB$4:BG$32,4,FALSE))</f>
        <v>0</v>
      </c>
      <c r="AA23" s="11">
        <f>IF(ISERROR(VLOOKUP($B23,Rose!BI$4:BN$32,4,FALSE)),,VLOOKUP($B23,Rose!BI$4:BN$32,4,FALSE))</f>
        <v>0</v>
      </c>
      <c r="AB23" s="11">
        <f>IF(ISERROR(VLOOKUP($B23,Rose!BP$4:BU$32,4,FALSE)),,VLOOKUP($B23,Rose!BP$4:BU$32,4,FALSE))</f>
        <v>0</v>
      </c>
    </row>
    <row r="24" spans="1:28" ht="20" customHeight="1" x14ac:dyDescent="0.15">
      <c r="A24" s="11" t="s">
        <v>26</v>
      </c>
      <c r="B24" s="11" t="s">
        <v>524</v>
      </c>
      <c r="C24" s="11" t="s">
        <v>246</v>
      </c>
      <c r="D24" s="11">
        <v>1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Q24" s="13"/>
      <c r="R24" s="13"/>
      <c r="S24" s="11">
        <f>IF(ISERROR(VLOOKUP($B24,Rose!D$4:J$32,4,FALSE)),,VLOOKUP($B24,Rose!D$4:J$32,4,FALSE))</f>
        <v>0</v>
      </c>
      <c r="T24" s="11">
        <f>IF(ISERROR(VLOOKUP($B24,Rose!L$4:Q$32,4,FALSE)),,VLOOKUP($B24,Rose!L$4:Q$32,4,FALSE))</f>
        <v>0</v>
      </c>
      <c r="U24" s="11">
        <f>IF(ISERROR(VLOOKUP($B24,Rose!S$4:X$32,4,FALSE)),,VLOOKUP($B24,Rose!S$4:X$32,4,FALSE))</f>
        <v>0</v>
      </c>
      <c r="V24" s="11">
        <f>IF(ISERROR(VLOOKUP($B24,Rose!Z$4:AE$32,4,FALSE)),,VLOOKUP($B24,Rose!Z$4:AE$32,4,FALSE))</f>
        <v>0</v>
      </c>
      <c r="W24" s="11">
        <f>IF(ISERROR(VLOOKUP($B24,Rose!AG$4:AL$32,4,FALSE)),,VLOOKUP($B24,Rose!AG$4:AL$32,4,FALSE))</f>
        <v>0</v>
      </c>
      <c r="X24" s="11">
        <f>IF(ISERROR(VLOOKUP($B24,Rose!AN$4:AS$32,4,FALSE)),,VLOOKUP($B24,Rose!AN$4:AS$32,4,FALSE))</f>
        <v>0</v>
      </c>
      <c r="Y24" s="11">
        <f>IF(ISERROR(VLOOKUP($B24,Rose!AU$4:AZ$32,4,FALSE)),,VLOOKUP($B24,Rose!AU$4:AZ$32,4,FALSE))</f>
        <v>0</v>
      </c>
      <c r="Z24" s="11">
        <f>IF(ISERROR(VLOOKUP($B24,Rose!BB$4:BG$32,4,FALSE)),,VLOOKUP($B24,Rose!BB$4:BG$32,4,FALSE))</f>
        <v>0</v>
      </c>
      <c r="AA24" s="11">
        <f>IF(ISERROR(VLOOKUP($B24,Rose!BI$4:BN$32,4,FALSE)),,VLOOKUP($B24,Rose!BI$4:BN$32,4,FALSE))</f>
        <v>0</v>
      </c>
      <c r="AB24" s="11">
        <f>IF(ISERROR(VLOOKUP($B24,Rose!BP$4:BU$32,4,FALSE)),,VLOOKUP($B24,Rose!BP$4:BU$32,4,FALSE))</f>
        <v>0</v>
      </c>
    </row>
    <row r="25" spans="1:28" ht="20" customHeight="1" x14ac:dyDescent="0.15">
      <c r="A25" s="11" t="s">
        <v>26</v>
      </c>
      <c r="B25" s="11" t="s">
        <v>344</v>
      </c>
      <c r="C25" s="11" t="s">
        <v>98</v>
      </c>
      <c r="D25" s="11">
        <v>1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Q25" s="13"/>
      <c r="R25" s="13"/>
      <c r="S25" s="11">
        <f>IF(ISERROR(VLOOKUP($B25,Rose!D$4:J$32,4,FALSE)),,VLOOKUP($B25,Rose!D$4:J$32,4,FALSE))</f>
        <v>0</v>
      </c>
      <c r="T25" s="11">
        <f>IF(ISERROR(VLOOKUP($B25,Rose!L$4:Q$32,4,FALSE)),,VLOOKUP($B25,Rose!L$4:Q$32,4,FALSE))</f>
        <v>0</v>
      </c>
      <c r="U25" s="11">
        <f>IF(ISERROR(VLOOKUP($B25,Rose!S$4:X$32,4,FALSE)),,VLOOKUP($B25,Rose!S$4:X$32,4,FALSE))</f>
        <v>0</v>
      </c>
      <c r="V25" s="11">
        <f>IF(ISERROR(VLOOKUP($B25,Rose!Z$4:AE$32,4,FALSE)),,VLOOKUP($B25,Rose!Z$4:AE$32,4,FALSE))</f>
        <v>0</v>
      </c>
      <c r="W25" s="11">
        <f>IF(ISERROR(VLOOKUP($B25,Rose!AG$4:AL$32,4,FALSE)),,VLOOKUP($B25,Rose!AG$4:AL$32,4,FALSE))</f>
        <v>0</v>
      </c>
      <c r="X25" s="11">
        <f>IF(ISERROR(VLOOKUP($B25,Rose!AN$4:AS$32,4,FALSE)),,VLOOKUP($B25,Rose!AN$4:AS$32,4,FALSE))</f>
        <v>0</v>
      </c>
      <c r="Y25" s="11">
        <f>IF(ISERROR(VLOOKUP($B25,Rose!AU$4:AZ$32,4,FALSE)),,VLOOKUP($B25,Rose!AU$4:AZ$32,4,FALSE))</f>
        <v>0</v>
      </c>
      <c r="Z25" s="11">
        <f>IF(ISERROR(VLOOKUP($B25,Rose!BB$4:BG$32,4,FALSE)),,VLOOKUP($B25,Rose!BB$4:BG$32,4,FALSE))</f>
        <v>0</v>
      </c>
      <c r="AA25" s="11">
        <f>IF(ISERROR(VLOOKUP($B25,Rose!BI$4:BN$32,4,FALSE)),,VLOOKUP($B25,Rose!BI$4:BN$32,4,FALSE))</f>
        <v>0</v>
      </c>
      <c r="AB25" s="11">
        <f>IF(ISERROR(VLOOKUP($B25,Rose!BP$4:BU$32,4,FALSE)),,VLOOKUP($B25,Rose!BP$4:BU$32,4,FALSE))</f>
        <v>0</v>
      </c>
    </row>
    <row r="26" spans="1:28" ht="20" customHeight="1" x14ac:dyDescent="0.15">
      <c r="A26" s="11" t="s">
        <v>26</v>
      </c>
      <c r="B26" s="11" t="s">
        <v>217</v>
      </c>
      <c r="C26" s="11" t="s">
        <v>664</v>
      </c>
      <c r="D26" s="11">
        <v>1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Q26" s="13"/>
      <c r="R26" s="13"/>
      <c r="S26" s="11">
        <f>IF(ISERROR(VLOOKUP($B26,Rose!D$4:J$32,4,FALSE)),,VLOOKUP($B26,Rose!D$4:J$32,4,FALSE))</f>
        <v>0</v>
      </c>
      <c r="T26" s="11">
        <f>IF(ISERROR(VLOOKUP($B26,Rose!L$4:Q$32,4,FALSE)),,VLOOKUP($B26,Rose!L$4:Q$32,4,FALSE))</f>
        <v>0</v>
      </c>
      <c r="U26" s="11">
        <f>IF(ISERROR(VLOOKUP($B26,Rose!S$4:X$32,4,FALSE)),,VLOOKUP($B26,Rose!S$4:X$32,4,FALSE))</f>
        <v>0</v>
      </c>
      <c r="V26" s="11">
        <f>IF(ISERROR(VLOOKUP($B26,Rose!Z$4:AE$32,4,FALSE)),,VLOOKUP($B26,Rose!Z$4:AE$32,4,FALSE))</f>
        <v>0</v>
      </c>
      <c r="W26" s="11">
        <f>IF(ISERROR(VLOOKUP($B26,Rose!AG$4:AL$32,4,FALSE)),,VLOOKUP($B26,Rose!AG$4:AL$32,4,FALSE))</f>
        <v>0</v>
      </c>
      <c r="X26" s="11">
        <f>IF(ISERROR(VLOOKUP($B26,Rose!AN$4:AS$32,4,FALSE)),,VLOOKUP($B26,Rose!AN$4:AS$32,4,FALSE))</f>
        <v>0</v>
      </c>
      <c r="Y26" s="11">
        <f>IF(ISERROR(VLOOKUP($B26,Rose!AU$4:AZ$32,4,FALSE)),,VLOOKUP($B26,Rose!AU$4:AZ$32,4,FALSE))</f>
        <v>0</v>
      </c>
      <c r="Z26" s="11">
        <f>IF(ISERROR(VLOOKUP($B26,Rose!BB$4:BG$32,4,FALSE)),,VLOOKUP($B26,Rose!BB$4:BG$32,4,FALSE))</f>
        <v>0</v>
      </c>
      <c r="AA26" s="11">
        <f>IF(ISERROR(VLOOKUP($B26,Rose!BI$4:BN$32,4,FALSE)),,VLOOKUP($B26,Rose!BI$4:BN$32,4,FALSE))</f>
        <v>0</v>
      </c>
      <c r="AB26" s="11">
        <f>IF(ISERROR(VLOOKUP($B26,Rose!BP$4:BU$32,4,FALSE)),,VLOOKUP($B26,Rose!BP$4:BU$32,4,FALSE))</f>
        <v>0</v>
      </c>
    </row>
    <row r="27" spans="1:28" ht="20" customHeight="1" x14ac:dyDescent="0.15">
      <c r="A27" s="11" t="s">
        <v>26</v>
      </c>
      <c r="B27" s="11" t="s">
        <v>68</v>
      </c>
      <c r="C27" s="11" t="s">
        <v>96</v>
      </c>
      <c r="D27" s="11">
        <v>5</v>
      </c>
      <c r="E27" s="11">
        <v>7</v>
      </c>
      <c r="F27" s="11">
        <v>5.9107099999999999</v>
      </c>
      <c r="G27" s="11">
        <v>4.125</v>
      </c>
      <c r="H27" s="11">
        <v>0</v>
      </c>
      <c r="I27" s="11">
        <v>15</v>
      </c>
      <c r="J27" s="11">
        <v>1</v>
      </c>
      <c r="K27" s="11">
        <v>0</v>
      </c>
      <c r="L27" s="11">
        <v>0</v>
      </c>
      <c r="M27" s="11">
        <v>1</v>
      </c>
      <c r="N27" s="11">
        <v>0</v>
      </c>
      <c r="O27" s="11">
        <v>0</v>
      </c>
      <c r="Q27" s="13"/>
      <c r="R27" s="13"/>
      <c r="S27" s="11">
        <f>IF(ISERROR(VLOOKUP($B27,Rose!D$4:J$32,4,FALSE)),,VLOOKUP($B27,Rose!D$4:J$32,4,FALSE))</f>
        <v>0</v>
      </c>
      <c r="T27" s="11">
        <f>IF(ISERROR(VLOOKUP($B27,Rose!L$4:Q$32,4,FALSE)),,VLOOKUP($B27,Rose!L$4:Q$32,4,FALSE))</f>
        <v>0</v>
      </c>
      <c r="U27" s="11">
        <f>IF(ISERROR(VLOOKUP($B27,Rose!S$4:X$32,4,FALSE)),,VLOOKUP($B27,Rose!S$4:X$32,4,FALSE))</f>
        <v>0</v>
      </c>
      <c r="V27" s="11">
        <f>IF(ISERROR(VLOOKUP($B27,Rose!Z$4:AE$32,4,FALSE)),,VLOOKUP($B27,Rose!Z$4:AE$32,4,FALSE))</f>
        <v>0</v>
      </c>
      <c r="W27" s="11">
        <f>IF(ISERROR(VLOOKUP($B27,Rose!AG$4:AL$32,4,FALSE)),,VLOOKUP($B27,Rose!AG$4:AL$32,4,FALSE))</f>
        <v>0</v>
      </c>
      <c r="X27" s="11">
        <f>IF(ISERROR(VLOOKUP($B27,Rose!AN$4:AS$32,4,FALSE)),,VLOOKUP($B27,Rose!AN$4:AS$32,4,FALSE))</f>
        <v>4</v>
      </c>
      <c r="Y27" s="11">
        <f>IF(ISERROR(VLOOKUP($B27,Rose!AU$4:AZ$32,4,FALSE)),,VLOOKUP($B27,Rose!AU$4:AZ$32,4,FALSE))</f>
        <v>0</v>
      </c>
      <c r="Z27" s="11">
        <f>IF(ISERROR(VLOOKUP($B27,Rose!BB$4:BG$32,4,FALSE)),,VLOOKUP($B27,Rose!BB$4:BG$32,4,FALSE))</f>
        <v>0</v>
      </c>
      <c r="AA27" s="11">
        <f>IF(ISERROR(VLOOKUP($B27,Rose!BI$4:BN$32,4,FALSE)),,VLOOKUP($B27,Rose!BI$4:BN$32,4,FALSE))</f>
        <v>0</v>
      </c>
      <c r="AB27" s="11">
        <f>IF(ISERROR(VLOOKUP($B27,Rose!BP$4:BU$32,4,FALSE)),,VLOOKUP($B27,Rose!BP$4:BU$32,4,FALSE))</f>
        <v>0</v>
      </c>
    </row>
    <row r="28" spans="1:28" ht="20" customHeight="1" x14ac:dyDescent="0.15">
      <c r="A28" s="11" t="s">
        <v>26</v>
      </c>
      <c r="B28" s="11" t="s">
        <v>418</v>
      </c>
      <c r="C28" s="11" t="s">
        <v>664</v>
      </c>
      <c r="D28" s="11">
        <v>1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Q28" s="13"/>
      <c r="R28" s="13"/>
      <c r="S28" s="11">
        <f>IF(ISERROR(VLOOKUP($B28,Rose!D$4:J$32,4,FALSE)),,VLOOKUP($B28,Rose!D$4:J$32,4,FALSE))</f>
        <v>0</v>
      </c>
      <c r="T28" s="11">
        <f>IF(ISERROR(VLOOKUP($B28,Rose!L$4:Q$32,4,FALSE)),,VLOOKUP($B28,Rose!L$4:Q$32,4,FALSE))</f>
        <v>0</v>
      </c>
      <c r="U28" s="11">
        <f>IF(ISERROR(VLOOKUP($B28,Rose!S$4:X$32,4,FALSE)),,VLOOKUP($B28,Rose!S$4:X$32,4,FALSE))</f>
        <v>0</v>
      </c>
      <c r="V28" s="11">
        <f>IF(ISERROR(VLOOKUP($B28,Rose!Z$4:AE$32,4,FALSE)),,VLOOKUP($B28,Rose!Z$4:AE$32,4,FALSE))</f>
        <v>0</v>
      </c>
      <c r="W28" s="11">
        <f>IF(ISERROR(VLOOKUP($B28,Rose!AG$4:AL$32,4,FALSE)),,VLOOKUP($B28,Rose!AG$4:AL$32,4,FALSE))</f>
        <v>0</v>
      </c>
      <c r="X28" s="11">
        <f>IF(ISERROR(VLOOKUP($B28,Rose!AN$4:AS$32,4,FALSE)),,VLOOKUP($B28,Rose!AN$4:AS$32,4,FALSE))</f>
        <v>0</v>
      </c>
      <c r="Y28" s="11">
        <f>IF(ISERROR(VLOOKUP($B28,Rose!AU$4:AZ$32,4,FALSE)),,VLOOKUP($B28,Rose!AU$4:AZ$32,4,FALSE))</f>
        <v>0</v>
      </c>
      <c r="Z28" s="11">
        <f>IF(ISERROR(VLOOKUP($B28,Rose!BB$4:BG$32,4,FALSE)),,VLOOKUP($B28,Rose!BB$4:BG$32,4,FALSE))</f>
        <v>0</v>
      </c>
      <c r="AA28" s="11">
        <f>IF(ISERROR(VLOOKUP($B28,Rose!BI$4:BN$32,4,FALSE)),,VLOOKUP($B28,Rose!BI$4:BN$32,4,FALSE))</f>
        <v>0</v>
      </c>
      <c r="AB28" s="11">
        <f>IF(ISERROR(VLOOKUP($B28,Rose!BP$4:BU$32,4,FALSE)),,VLOOKUP($B28,Rose!BP$4:BU$32,4,FALSE))</f>
        <v>0</v>
      </c>
    </row>
    <row r="29" spans="1:28" ht="20" customHeight="1" x14ac:dyDescent="0.15">
      <c r="A29" s="11" t="s">
        <v>26</v>
      </c>
      <c r="B29" s="11" t="s">
        <v>525</v>
      </c>
      <c r="C29" s="11" t="s">
        <v>519</v>
      </c>
      <c r="D29" s="11">
        <v>1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Q29" s="13"/>
      <c r="R29" s="13"/>
      <c r="S29" s="11">
        <f>IF(ISERROR(VLOOKUP($B29,Rose!D$4:J$32,4,FALSE)),,VLOOKUP($B29,Rose!D$4:J$32,4,FALSE))</f>
        <v>0</v>
      </c>
      <c r="T29" s="11">
        <f>IF(ISERROR(VLOOKUP($B29,Rose!L$4:Q$32,4,FALSE)),,VLOOKUP($B29,Rose!L$4:Q$32,4,FALSE))</f>
        <v>0</v>
      </c>
      <c r="U29" s="11">
        <f>IF(ISERROR(VLOOKUP($B29,Rose!S$4:X$32,4,FALSE)),,VLOOKUP($B29,Rose!S$4:X$32,4,FALSE))</f>
        <v>0</v>
      </c>
      <c r="V29" s="11">
        <f>IF(ISERROR(VLOOKUP($B29,Rose!Z$4:AE$32,4,FALSE)),,VLOOKUP($B29,Rose!Z$4:AE$32,4,FALSE))</f>
        <v>0</v>
      </c>
      <c r="W29" s="11">
        <f>IF(ISERROR(VLOOKUP($B29,Rose!AG$4:AL$32,4,FALSE)),,VLOOKUP($B29,Rose!AG$4:AL$32,4,FALSE))</f>
        <v>0</v>
      </c>
      <c r="X29" s="11">
        <f>IF(ISERROR(VLOOKUP($B29,Rose!AN$4:AS$32,4,FALSE)),,VLOOKUP($B29,Rose!AN$4:AS$32,4,FALSE))</f>
        <v>0</v>
      </c>
      <c r="Y29" s="11">
        <f>IF(ISERROR(VLOOKUP($B29,Rose!AU$4:AZ$32,4,FALSE)),,VLOOKUP($B29,Rose!AU$4:AZ$32,4,FALSE))</f>
        <v>0</v>
      </c>
      <c r="Z29" s="11">
        <f>IF(ISERROR(VLOOKUP($B29,Rose!BB$4:BG$32,4,FALSE)),,VLOOKUP($B29,Rose!BB$4:BG$32,4,FALSE))</f>
        <v>0</v>
      </c>
      <c r="AA29" s="11">
        <f>IF(ISERROR(VLOOKUP($B29,Rose!BI$4:BN$32,4,FALSE)),,VLOOKUP($B29,Rose!BI$4:BN$32,4,FALSE))</f>
        <v>0</v>
      </c>
      <c r="AB29" s="11">
        <f>IF(ISERROR(VLOOKUP($B29,Rose!BP$4:BU$32,4,FALSE)),,VLOOKUP($B29,Rose!BP$4:BU$32,4,FALSE))</f>
        <v>0</v>
      </c>
    </row>
    <row r="30" spans="1:28" ht="20" customHeight="1" x14ac:dyDescent="0.15">
      <c r="A30" s="11" t="s">
        <v>26</v>
      </c>
      <c r="B30" s="11" t="s">
        <v>518</v>
      </c>
      <c r="C30" s="11" t="s">
        <v>519</v>
      </c>
      <c r="D30" s="11">
        <v>2</v>
      </c>
      <c r="E30" s="11">
        <v>8</v>
      </c>
      <c r="F30" s="11">
        <v>5.5</v>
      </c>
      <c r="G30" s="11">
        <v>3.375</v>
      </c>
      <c r="H30" s="11">
        <v>0</v>
      </c>
      <c r="I30" s="11">
        <v>15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</v>
      </c>
      <c r="Q30" s="13"/>
      <c r="R30" s="13"/>
      <c r="S30" s="11">
        <f>IF(ISERROR(VLOOKUP($B30,Rose!D$4:J$32,4,FALSE)),,VLOOKUP($B30,Rose!D$4:J$32,4,FALSE))</f>
        <v>0</v>
      </c>
      <c r="T30" s="11">
        <f>IF(ISERROR(VLOOKUP($B30,Rose!L$4:Q$32,4,FALSE)),,VLOOKUP($B30,Rose!L$4:Q$32,4,FALSE))</f>
        <v>0</v>
      </c>
      <c r="U30" s="11">
        <f>IF(ISERROR(VLOOKUP($B30,Rose!S$4:X$32,4,FALSE)),,VLOOKUP($B30,Rose!S$4:X$32,4,FALSE))</f>
        <v>0</v>
      </c>
      <c r="V30" s="11">
        <f>IF(ISERROR(VLOOKUP($B30,Rose!Z$4:AE$32,4,FALSE)),,VLOOKUP($B30,Rose!Z$4:AE$32,4,FALSE))</f>
        <v>0</v>
      </c>
      <c r="W30" s="11">
        <f>IF(ISERROR(VLOOKUP($B30,Rose!AG$4:AL$32,4,FALSE)),,VLOOKUP($B30,Rose!AG$4:AL$32,4,FALSE))</f>
        <v>0</v>
      </c>
      <c r="X30" s="11">
        <f>IF(ISERROR(VLOOKUP($B30,Rose!AN$4:AS$32,4,FALSE)),,VLOOKUP($B30,Rose!AN$4:AS$32,4,FALSE))</f>
        <v>0</v>
      </c>
      <c r="Y30" s="11">
        <f>IF(ISERROR(VLOOKUP($B30,Rose!AU$4:AZ$32,4,FALSE)),,VLOOKUP($B30,Rose!AU$4:AZ$32,4,FALSE))</f>
        <v>0</v>
      </c>
      <c r="Z30" s="11">
        <f>IF(ISERROR(VLOOKUP($B30,Rose!BB$4:BG$32,4,FALSE)),,VLOOKUP($B30,Rose!BB$4:BG$32,4,FALSE))</f>
        <v>0</v>
      </c>
      <c r="AA30" s="11">
        <f>IF(ISERROR(VLOOKUP($B30,Rose!BI$4:BN$32,4,FALSE)),,VLOOKUP($B30,Rose!BI$4:BN$32,4,FALSE))</f>
        <v>0</v>
      </c>
      <c r="AB30" s="11">
        <f>IF(ISERROR(VLOOKUP($B30,Rose!BP$4:BU$32,4,FALSE)),,VLOOKUP($B30,Rose!BP$4:BU$32,4,FALSE))</f>
        <v>0</v>
      </c>
    </row>
    <row r="31" spans="1:28" ht="20" customHeight="1" x14ac:dyDescent="0.15">
      <c r="A31" s="11" t="s">
        <v>26</v>
      </c>
      <c r="B31" s="11" t="s">
        <v>345</v>
      </c>
      <c r="C31" s="11" t="s">
        <v>340</v>
      </c>
      <c r="D31" s="11">
        <v>22</v>
      </c>
      <c r="E31" s="11">
        <v>16</v>
      </c>
      <c r="F31" s="11">
        <v>6.1640600000000001</v>
      </c>
      <c r="G31" s="11">
        <v>5.1328100000000001</v>
      </c>
      <c r="H31" s="11">
        <v>0</v>
      </c>
      <c r="I31" s="11">
        <v>17</v>
      </c>
      <c r="J31" s="11">
        <v>1</v>
      </c>
      <c r="K31" s="11">
        <v>0</v>
      </c>
      <c r="L31" s="11">
        <v>0</v>
      </c>
      <c r="M31" s="11">
        <v>1</v>
      </c>
      <c r="N31" s="11">
        <v>0</v>
      </c>
      <c r="O31" s="11">
        <v>1</v>
      </c>
      <c r="Q31" s="13"/>
      <c r="R31" s="13"/>
      <c r="S31" s="11">
        <f>IF(ISERROR(VLOOKUP($B31,Rose!D$4:J$32,4,FALSE)),,VLOOKUP($B31,Rose!D$4:J$32,4,FALSE))</f>
        <v>0</v>
      </c>
      <c r="T31" s="11">
        <f>IF(ISERROR(VLOOKUP($B31,Rose!L$4:Q$32,4,FALSE)),,VLOOKUP($B31,Rose!L$4:Q$32,4,FALSE))</f>
        <v>0</v>
      </c>
      <c r="U31" s="11">
        <f>IF(ISERROR(VLOOKUP($B31,Rose!S$4:X$32,4,FALSE)),,VLOOKUP($B31,Rose!S$4:X$32,4,FALSE))</f>
        <v>0</v>
      </c>
      <c r="V31" s="11">
        <f>IF(ISERROR(VLOOKUP($B31,Rose!Z$4:AE$32,4,FALSE)),,VLOOKUP($B31,Rose!Z$4:AE$32,4,FALSE))</f>
        <v>0</v>
      </c>
      <c r="W31" s="11">
        <f>IF(ISERROR(VLOOKUP($B31,Rose!AG$4:AL$32,4,FALSE)),,VLOOKUP($B31,Rose!AG$4:AL$32,4,FALSE))</f>
        <v>0</v>
      </c>
      <c r="X31" s="11">
        <f>IF(ISERROR(VLOOKUP($B31,Rose!AN$4:AS$32,4,FALSE)),,VLOOKUP($B31,Rose!AN$4:AS$32,4,FALSE))</f>
        <v>1</v>
      </c>
      <c r="Y31" s="11">
        <f>IF(ISERROR(VLOOKUP($B31,Rose!AU$4:AZ$32,4,FALSE)),,VLOOKUP($B31,Rose!AU$4:AZ$32,4,FALSE))</f>
        <v>0</v>
      </c>
      <c r="Z31" s="11">
        <f>IF(ISERROR(VLOOKUP($B31,Rose!BB$4:BG$32,4,FALSE)),,VLOOKUP($B31,Rose!BB$4:BG$32,4,FALSE))</f>
        <v>0</v>
      </c>
      <c r="AA31" s="11">
        <f>IF(ISERROR(VLOOKUP($B31,Rose!BI$4:BN$32,4,FALSE)),,VLOOKUP($B31,Rose!BI$4:BN$32,4,FALSE))</f>
        <v>0</v>
      </c>
      <c r="AB31" s="11">
        <f>IF(ISERROR(VLOOKUP($B31,Rose!BP$4:BU$32,4,FALSE)),,VLOOKUP($B31,Rose!BP$4:BU$32,4,FALSE))</f>
        <v>0</v>
      </c>
    </row>
    <row r="32" spans="1:28" ht="20" customHeight="1" x14ac:dyDescent="0.15">
      <c r="A32" s="11" t="s">
        <v>26</v>
      </c>
      <c r="B32" s="11" t="s">
        <v>193</v>
      </c>
      <c r="C32" s="11" t="s">
        <v>94</v>
      </c>
      <c r="D32" s="11">
        <v>32</v>
      </c>
      <c r="E32" s="11">
        <v>23</v>
      </c>
      <c r="F32" s="11">
        <v>6.2391300000000003</v>
      </c>
      <c r="G32" s="11">
        <v>5.3478300000000001</v>
      </c>
      <c r="H32" s="11">
        <v>0</v>
      </c>
      <c r="I32" s="11">
        <v>23</v>
      </c>
      <c r="J32" s="11">
        <v>1</v>
      </c>
      <c r="K32" s="11">
        <v>0</v>
      </c>
      <c r="L32" s="11">
        <v>0</v>
      </c>
      <c r="M32" s="11">
        <v>1</v>
      </c>
      <c r="N32" s="11">
        <v>0</v>
      </c>
      <c r="O32" s="11">
        <v>0</v>
      </c>
      <c r="Q32" s="13"/>
      <c r="R32" s="13"/>
      <c r="S32" s="11">
        <f>IF(ISERROR(VLOOKUP($B32,Rose!D$4:J$32,4,FALSE)),,VLOOKUP($B32,Rose!D$4:J$32,4,FALSE))</f>
        <v>0</v>
      </c>
      <c r="T32" s="11">
        <f>IF(ISERROR(VLOOKUP($B32,Rose!L$4:Q$32,4,FALSE)),,VLOOKUP($B32,Rose!L$4:Q$32,4,FALSE))</f>
        <v>0</v>
      </c>
      <c r="U32" s="11">
        <f>IF(ISERROR(VLOOKUP($B32,Rose!S$4:X$32,4,FALSE)),,VLOOKUP($B32,Rose!S$4:X$32,4,FALSE))</f>
        <v>0</v>
      </c>
      <c r="V32" s="11">
        <f>IF(ISERROR(VLOOKUP($B32,Rose!Z$4:AE$32,4,FALSE)),,VLOOKUP($B32,Rose!Z$4:AE$32,4,FALSE))</f>
        <v>0</v>
      </c>
      <c r="W32" s="11">
        <f>IF(ISERROR(VLOOKUP($B32,Rose!AG$4:AL$32,4,FALSE)),,VLOOKUP($B32,Rose!AG$4:AL$32,4,FALSE))</f>
        <v>0</v>
      </c>
      <c r="X32" s="11">
        <f>IF(ISERROR(VLOOKUP($B32,Rose!AN$4:AS$32,4,FALSE)),,VLOOKUP($B32,Rose!AN$4:AS$32,4,FALSE))</f>
        <v>0</v>
      </c>
      <c r="Y32" s="11">
        <f>IF(ISERROR(VLOOKUP($B32,Rose!AU$4:AZ$32,4,FALSE)),,VLOOKUP($B32,Rose!AU$4:AZ$32,4,FALSE))</f>
        <v>0</v>
      </c>
      <c r="Z32" s="11">
        <f>IF(ISERROR(VLOOKUP($B32,Rose!BB$4:BG$32,4,FALSE)),,VLOOKUP($B32,Rose!BB$4:BG$32,4,FALSE))</f>
        <v>0</v>
      </c>
      <c r="AA32" s="11">
        <f>IF(ISERROR(VLOOKUP($B32,Rose!BI$4:BN$32,4,FALSE)),,VLOOKUP($B32,Rose!BI$4:BN$32,4,FALSE))</f>
        <v>22</v>
      </c>
      <c r="AB32" s="11">
        <f>IF(ISERROR(VLOOKUP($B32,Rose!BP$4:BU$32,4,FALSE)),,VLOOKUP($B32,Rose!BP$4:BU$32,4,FALSE))</f>
        <v>0</v>
      </c>
    </row>
    <row r="33" spans="1:28" ht="20" customHeight="1" x14ac:dyDescent="0.15">
      <c r="A33" s="11" t="s">
        <v>26</v>
      </c>
      <c r="B33" s="11" t="s">
        <v>469</v>
      </c>
      <c r="C33" s="11" t="s">
        <v>98</v>
      </c>
      <c r="D33" s="11">
        <v>1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Q33" s="13"/>
      <c r="R33" s="13"/>
      <c r="S33" s="11">
        <f>IF(ISERROR(VLOOKUP($B33,Rose!D$4:J$32,4,FALSE)),,VLOOKUP($B33,Rose!D$4:J$32,4,FALSE))</f>
        <v>0</v>
      </c>
      <c r="T33" s="11">
        <f>IF(ISERROR(VLOOKUP($B33,Rose!L$4:Q$32,4,FALSE)),,VLOOKUP($B33,Rose!L$4:Q$32,4,FALSE))</f>
        <v>0</v>
      </c>
      <c r="U33" s="11">
        <f>IF(ISERROR(VLOOKUP($B33,Rose!S$4:X$32,4,FALSE)),,VLOOKUP($B33,Rose!S$4:X$32,4,FALSE))</f>
        <v>0</v>
      </c>
      <c r="V33" s="11">
        <f>IF(ISERROR(VLOOKUP($B33,Rose!Z$4:AE$32,4,FALSE)),,VLOOKUP($B33,Rose!Z$4:AE$32,4,FALSE))</f>
        <v>0</v>
      </c>
      <c r="W33" s="11">
        <f>IF(ISERROR(VLOOKUP($B33,Rose!AG$4:AL$32,4,FALSE)),,VLOOKUP($B33,Rose!AG$4:AL$32,4,FALSE))</f>
        <v>0</v>
      </c>
      <c r="X33" s="11">
        <f>IF(ISERROR(VLOOKUP($B33,Rose!AN$4:AS$32,4,FALSE)),,VLOOKUP($B33,Rose!AN$4:AS$32,4,FALSE))</f>
        <v>0</v>
      </c>
      <c r="Y33" s="11">
        <f>IF(ISERROR(VLOOKUP($B33,Rose!AU$4:AZ$32,4,FALSE)),,VLOOKUP($B33,Rose!AU$4:AZ$32,4,FALSE))</f>
        <v>1</v>
      </c>
      <c r="Z33" s="11">
        <f>IF(ISERROR(VLOOKUP($B33,Rose!BB$4:BG$32,4,FALSE)),,VLOOKUP($B33,Rose!BB$4:BG$32,4,FALSE))</f>
        <v>0</v>
      </c>
      <c r="AA33" s="11">
        <f>IF(ISERROR(VLOOKUP($B33,Rose!BI$4:BN$32,4,FALSE)),,VLOOKUP($B33,Rose!BI$4:BN$32,4,FALSE))</f>
        <v>0</v>
      </c>
      <c r="AB33" s="11">
        <f>IF(ISERROR(VLOOKUP($B33,Rose!BP$4:BU$32,4,FALSE)),,VLOOKUP($B33,Rose!BP$4:BU$32,4,FALSE))</f>
        <v>0</v>
      </c>
    </row>
    <row r="34" spans="1:28" ht="20" customHeight="1" x14ac:dyDescent="0.15">
      <c r="A34" s="11" t="s">
        <v>26</v>
      </c>
      <c r="B34" s="11" t="s">
        <v>855</v>
      </c>
      <c r="C34" s="11" t="s">
        <v>517</v>
      </c>
      <c r="D34" s="11">
        <v>1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Q34" s="13"/>
      <c r="R34" s="13"/>
      <c r="S34" s="11">
        <f>IF(ISERROR(VLOOKUP($B34,Rose!D$4:J$32,4,FALSE)),,VLOOKUP($B34,Rose!D$4:J$32,4,FALSE))</f>
        <v>0</v>
      </c>
      <c r="T34" s="11">
        <f>IF(ISERROR(VLOOKUP($B34,Rose!L$4:Q$32,4,FALSE)),,VLOOKUP($B34,Rose!L$4:Q$32,4,FALSE))</f>
        <v>0</v>
      </c>
      <c r="U34" s="11">
        <f>IF(ISERROR(VLOOKUP($B34,Rose!S$4:X$32,4,FALSE)),,VLOOKUP($B34,Rose!S$4:X$32,4,FALSE))</f>
        <v>0</v>
      </c>
      <c r="V34" s="11">
        <f>IF(ISERROR(VLOOKUP($B34,Rose!Z$4:AE$32,4,FALSE)),,VLOOKUP($B34,Rose!Z$4:AE$32,4,FALSE))</f>
        <v>0</v>
      </c>
      <c r="W34" s="11">
        <f>IF(ISERROR(VLOOKUP($B34,Rose!AG$4:AL$32,4,FALSE)),,VLOOKUP($B34,Rose!AG$4:AL$32,4,FALSE))</f>
        <v>0</v>
      </c>
      <c r="X34" s="11">
        <f>IF(ISERROR(VLOOKUP($B34,Rose!AN$4:AS$32,4,FALSE)),,VLOOKUP($B34,Rose!AN$4:AS$32,4,FALSE))</f>
        <v>0</v>
      </c>
      <c r="Y34" s="11">
        <f>IF(ISERROR(VLOOKUP($B34,Rose!AU$4:AZ$32,4,FALSE)),,VLOOKUP($B34,Rose!AU$4:AZ$32,4,FALSE))</f>
        <v>0</v>
      </c>
      <c r="Z34" s="11">
        <f>IF(ISERROR(VLOOKUP($B34,Rose!BB$4:BG$32,4,FALSE)),,VLOOKUP($B34,Rose!BB$4:BG$32,4,FALSE))</f>
        <v>0</v>
      </c>
      <c r="AA34" s="11">
        <f>IF(ISERROR(VLOOKUP($B34,Rose!BI$4:BN$32,4,FALSE)),,VLOOKUP($B34,Rose!BI$4:BN$32,4,FALSE))</f>
        <v>0</v>
      </c>
      <c r="AB34" s="11">
        <f>IF(ISERROR(VLOOKUP($B34,Rose!BP$4:BU$32,4,FALSE)),,VLOOKUP($B34,Rose!BP$4:BU$32,4,FALSE))</f>
        <v>0</v>
      </c>
    </row>
    <row r="35" spans="1:28" ht="20" customHeight="1" x14ac:dyDescent="0.15">
      <c r="A35" s="11" t="s">
        <v>26</v>
      </c>
      <c r="B35" s="11" t="s">
        <v>706</v>
      </c>
      <c r="C35" s="11" t="s">
        <v>664</v>
      </c>
      <c r="D35" s="11">
        <v>1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Q35" s="13"/>
      <c r="R35" s="13"/>
      <c r="S35" s="11">
        <f>IF(ISERROR(VLOOKUP($B35,Rose!D$4:J$32,4,FALSE)),,VLOOKUP($B35,Rose!D$4:J$32,4,FALSE))</f>
        <v>0</v>
      </c>
      <c r="T35" s="11">
        <f>IF(ISERROR(VLOOKUP($B35,Rose!L$4:Q$32,4,FALSE)),,VLOOKUP($B35,Rose!L$4:Q$32,4,FALSE))</f>
        <v>0</v>
      </c>
      <c r="U35" s="11">
        <f>IF(ISERROR(VLOOKUP($B35,Rose!S$4:X$32,4,FALSE)),,VLOOKUP($B35,Rose!S$4:X$32,4,FALSE))</f>
        <v>0</v>
      </c>
      <c r="V35" s="11">
        <f>IF(ISERROR(VLOOKUP($B35,Rose!Z$4:AE$32,4,FALSE)),,VLOOKUP($B35,Rose!Z$4:AE$32,4,FALSE))</f>
        <v>0</v>
      </c>
      <c r="W35" s="11">
        <f>IF(ISERROR(VLOOKUP($B35,Rose!AG$4:AL$32,4,FALSE)),,VLOOKUP($B35,Rose!AG$4:AL$32,4,FALSE))</f>
        <v>0</v>
      </c>
      <c r="X35" s="11">
        <f>IF(ISERROR(VLOOKUP($B35,Rose!AN$4:AS$32,4,FALSE)),,VLOOKUP($B35,Rose!AN$4:AS$32,4,FALSE))</f>
        <v>0</v>
      </c>
      <c r="Y35" s="11">
        <f>IF(ISERROR(VLOOKUP($B35,Rose!AU$4:AZ$32,4,FALSE)),,VLOOKUP($B35,Rose!AU$4:AZ$32,4,FALSE))</f>
        <v>0</v>
      </c>
      <c r="Z35" s="11">
        <f>IF(ISERROR(VLOOKUP($B35,Rose!BB$4:BG$32,4,FALSE)),,VLOOKUP($B35,Rose!BB$4:BG$32,4,FALSE))</f>
        <v>0</v>
      </c>
      <c r="AA35" s="11">
        <f>IF(ISERROR(VLOOKUP($B35,Rose!BI$4:BN$32,4,FALSE)),,VLOOKUP($B35,Rose!BI$4:BN$32,4,FALSE))</f>
        <v>0</v>
      </c>
      <c r="AB35" s="11">
        <f>IF(ISERROR(VLOOKUP($B35,Rose!BP$4:BU$32,4,FALSE)),,VLOOKUP($B35,Rose!BP$4:BU$32,4,FALSE))</f>
        <v>0</v>
      </c>
    </row>
    <row r="36" spans="1:28" ht="20" customHeight="1" x14ac:dyDescent="0.15">
      <c r="A36" s="11" t="s">
        <v>26</v>
      </c>
      <c r="B36" s="11" t="s">
        <v>482</v>
      </c>
      <c r="C36" s="11" t="s">
        <v>95</v>
      </c>
      <c r="D36" s="11">
        <v>1</v>
      </c>
      <c r="E36" s="11">
        <v>1</v>
      </c>
      <c r="F36" s="11">
        <v>6</v>
      </c>
      <c r="G36" s="11">
        <v>6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Q36" s="13"/>
      <c r="R36" s="13"/>
      <c r="S36" s="11">
        <f>IF(ISERROR(VLOOKUP($B36,Rose!D$4:J$32,4,FALSE)),,VLOOKUP($B36,Rose!D$4:J$32,4,FALSE))</f>
        <v>0</v>
      </c>
      <c r="T36" s="11">
        <f>IF(ISERROR(VLOOKUP($B36,Rose!L$4:Q$32,4,FALSE)),,VLOOKUP($B36,Rose!L$4:Q$32,4,FALSE))</f>
        <v>0</v>
      </c>
      <c r="U36" s="11">
        <f>IF(ISERROR(VLOOKUP($B36,Rose!S$4:X$32,4,FALSE)),,VLOOKUP($B36,Rose!S$4:X$32,4,FALSE))</f>
        <v>0</v>
      </c>
      <c r="V36" s="11">
        <f>IF(ISERROR(VLOOKUP($B36,Rose!Z$4:AE$32,4,FALSE)),,VLOOKUP($B36,Rose!Z$4:AE$32,4,FALSE))</f>
        <v>0</v>
      </c>
      <c r="W36" s="11">
        <f>IF(ISERROR(VLOOKUP($B36,Rose!AG$4:AL$32,4,FALSE)),,VLOOKUP($B36,Rose!AG$4:AL$32,4,FALSE))</f>
        <v>0</v>
      </c>
      <c r="X36" s="11">
        <f>IF(ISERROR(VLOOKUP($B36,Rose!AN$4:AS$32,4,FALSE)),,VLOOKUP($B36,Rose!AN$4:AS$32,4,FALSE))</f>
        <v>0</v>
      </c>
      <c r="Y36" s="11">
        <f>IF(ISERROR(VLOOKUP($B36,Rose!AU$4:AZ$32,4,FALSE)),,VLOOKUP($B36,Rose!AU$4:AZ$32,4,FALSE))</f>
        <v>0</v>
      </c>
      <c r="Z36" s="11">
        <f>IF(ISERROR(VLOOKUP($B36,Rose!BB$4:BG$32,4,FALSE)),,VLOOKUP($B36,Rose!BB$4:BG$32,4,FALSE))</f>
        <v>0</v>
      </c>
      <c r="AA36" s="11">
        <f>IF(ISERROR(VLOOKUP($B36,Rose!BI$4:BN$32,4,FALSE)),,VLOOKUP($B36,Rose!BI$4:BN$32,4,FALSE))</f>
        <v>0</v>
      </c>
      <c r="AB36" s="11">
        <f>IF(ISERROR(VLOOKUP($B36,Rose!BP$4:BU$32,4,FALSE)),,VLOOKUP($B36,Rose!BP$4:BU$32,4,FALSE))</f>
        <v>0</v>
      </c>
    </row>
    <row r="37" spans="1:28" ht="20" customHeight="1" x14ac:dyDescent="0.15">
      <c r="A37" s="11" t="s">
        <v>26</v>
      </c>
      <c r="B37" s="11" t="s">
        <v>339</v>
      </c>
      <c r="C37" s="11" t="s">
        <v>91</v>
      </c>
      <c r="D37" s="11">
        <v>1</v>
      </c>
      <c r="E37" s="11">
        <v>3</v>
      </c>
      <c r="F37" s="11">
        <v>5.9166600000000003</v>
      </c>
      <c r="G37" s="11">
        <v>5.9166600000000003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Q37" s="13"/>
      <c r="R37" s="13"/>
      <c r="S37" s="11">
        <f>IF(ISERROR(VLOOKUP($B37,Rose!D$4:J$32,4,FALSE)),,VLOOKUP($B37,Rose!D$4:J$32,4,FALSE))</f>
        <v>0</v>
      </c>
      <c r="T37" s="11">
        <f>IF(ISERROR(VLOOKUP($B37,Rose!L$4:Q$32,4,FALSE)),,VLOOKUP($B37,Rose!L$4:Q$32,4,FALSE))</f>
        <v>0</v>
      </c>
      <c r="U37" s="11">
        <f>IF(ISERROR(VLOOKUP($B37,Rose!S$4:X$32,4,FALSE)),,VLOOKUP($B37,Rose!S$4:X$32,4,FALSE))</f>
        <v>0</v>
      </c>
      <c r="V37" s="11">
        <f>IF(ISERROR(VLOOKUP($B37,Rose!Z$4:AE$32,4,FALSE)),,VLOOKUP($B37,Rose!Z$4:AE$32,4,FALSE))</f>
        <v>0</v>
      </c>
      <c r="W37" s="11">
        <f>IF(ISERROR(VLOOKUP($B37,Rose!AG$4:AL$32,4,FALSE)),,VLOOKUP($B37,Rose!AG$4:AL$32,4,FALSE))</f>
        <v>1</v>
      </c>
      <c r="X37" s="11">
        <f>IF(ISERROR(VLOOKUP($B37,Rose!AN$4:AS$32,4,FALSE)),,VLOOKUP($B37,Rose!AN$4:AS$32,4,FALSE))</f>
        <v>0</v>
      </c>
      <c r="Y37" s="11">
        <f>IF(ISERROR(VLOOKUP($B37,Rose!AU$4:AZ$32,4,FALSE)),,VLOOKUP($B37,Rose!AU$4:AZ$32,4,FALSE))</f>
        <v>0</v>
      </c>
      <c r="Z37" s="11">
        <f>IF(ISERROR(VLOOKUP($B37,Rose!BB$4:BG$32,4,FALSE)),,VLOOKUP($B37,Rose!BB$4:BG$32,4,FALSE))</f>
        <v>0</v>
      </c>
      <c r="AA37" s="11">
        <f>IF(ISERROR(VLOOKUP($B37,Rose!BI$4:BN$32,4,FALSE)),,VLOOKUP($B37,Rose!BI$4:BN$32,4,FALSE))</f>
        <v>0</v>
      </c>
      <c r="AB37" s="11">
        <f>IF(ISERROR(VLOOKUP($B37,Rose!BP$4:BU$32,4,FALSE)),,VLOOKUP($B37,Rose!BP$4:BU$32,4,FALSE))</f>
        <v>0</v>
      </c>
    </row>
    <row r="38" spans="1:28" ht="20" customHeight="1" x14ac:dyDescent="0.15">
      <c r="A38" s="11" t="s">
        <v>26</v>
      </c>
      <c r="B38" s="11" t="s">
        <v>815</v>
      </c>
      <c r="C38" s="11" t="s">
        <v>244</v>
      </c>
      <c r="D38" s="11">
        <v>1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Q38" s="13"/>
      <c r="R38" s="13"/>
      <c r="S38" s="11">
        <f>IF(ISERROR(VLOOKUP($B38,Rose!D$4:J$32,4,FALSE)),,VLOOKUP($B38,Rose!D$4:J$32,4,FALSE))</f>
        <v>0</v>
      </c>
      <c r="T38" s="11">
        <f>IF(ISERROR(VLOOKUP($B38,Rose!L$4:Q$32,4,FALSE)),,VLOOKUP($B38,Rose!L$4:Q$32,4,FALSE))</f>
        <v>0</v>
      </c>
      <c r="U38" s="11">
        <f>IF(ISERROR(VLOOKUP($B38,Rose!S$4:X$32,4,FALSE)),,VLOOKUP($B38,Rose!S$4:X$32,4,FALSE))</f>
        <v>0</v>
      </c>
      <c r="V38" s="11">
        <f>IF(ISERROR(VLOOKUP($B38,Rose!Z$4:AE$32,4,FALSE)),,VLOOKUP($B38,Rose!Z$4:AE$32,4,FALSE))</f>
        <v>0</v>
      </c>
      <c r="W38" s="11">
        <f>IF(ISERROR(VLOOKUP($B38,Rose!AG$4:AL$32,4,FALSE)),,VLOOKUP($B38,Rose!AG$4:AL$32,4,FALSE))</f>
        <v>0</v>
      </c>
      <c r="X38" s="11">
        <f>IF(ISERROR(VLOOKUP($B38,Rose!AN$4:AS$32,4,FALSE)),,VLOOKUP($B38,Rose!AN$4:AS$32,4,FALSE))</f>
        <v>0</v>
      </c>
      <c r="Y38" s="11">
        <f>IF(ISERROR(VLOOKUP($B38,Rose!AU$4:AZ$32,4,FALSE)),,VLOOKUP($B38,Rose!AU$4:AZ$32,4,FALSE))</f>
        <v>0</v>
      </c>
      <c r="Z38" s="11">
        <f>IF(ISERROR(VLOOKUP($B38,Rose!BB$4:BG$32,4,FALSE)),,VLOOKUP($B38,Rose!BB$4:BG$32,4,FALSE))</f>
        <v>0</v>
      </c>
      <c r="AA38" s="11">
        <f>IF(ISERROR(VLOOKUP($B38,Rose!BI$4:BN$32,4,FALSE)),,VLOOKUP($B38,Rose!BI$4:BN$32,4,FALSE))</f>
        <v>0</v>
      </c>
      <c r="AB38" s="11">
        <f>IF(ISERROR(VLOOKUP($B38,Rose!BP$4:BU$32,4,FALSE)),,VLOOKUP($B38,Rose!BP$4:BU$32,4,FALSE))</f>
        <v>0</v>
      </c>
    </row>
    <row r="39" spans="1:28" ht="20" customHeight="1" x14ac:dyDescent="0.15">
      <c r="A39" s="11" t="s">
        <v>26</v>
      </c>
      <c r="B39" s="11" t="s">
        <v>73</v>
      </c>
      <c r="C39" s="11" t="s">
        <v>92</v>
      </c>
      <c r="D39" s="11">
        <v>45</v>
      </c>
      <c r="E39" s="11">
        <v>20</v>
      </c>
      <c r="F39" s="11">
        <v>6.4562499999999998</v>
      </c>
      <c r="G39" s="11">
        <v>5.8562500000000002</v>
      </c>
      <c r="H39" s="11">
        <v>0</v>
      </c>
      <c r="I39" s="11">
        <v>15</v>
      </c>
      <c r="J39" s="11">
        <v>1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Q39" s="13"/>
      <c r="R39" s="13"/>
      <c r="S39" s="11">
        <f>IF(ISERROR(VLOOKUP($B39,Rose!D$4:J$32,4,FALSE)),,VLOOKUP($B39,Rose!D$4:J$32,4,FALSE))</f>
        <v>0</v>
      </c>
      <c r="T39" s="11">
        <f>IF(ISERROR(VLOOKUP($B39,Rose!L$4:Q$32,4,FALSE)),,VLOOKUP($B39,Rose!L$4:Q$32,4,FALSE))</f>
        <v>0</v>
      </c>
      <c r="U39" s="11">
        <f>IF(ISERROR(VLOOKUP($B39,Rose!S$4:X$32,4,FALSE)),,VLOOKUP($B39,Rose!S$4:X$32,4,FALSE))</f>
        <v>19</v>
      </c>
      <c r="V39" s="11">
        <f>IF(ISERROR(VLOOKUP($B39,Rose!Z$4:AE$32,4,FALSE)),,VLOOKUP($B39,Rose!Z$4:AE$32,4,FALSE))</f>
        <v>0</v>
      </c>
      <c r="W39" s="11">
        <f>IF(ISERROR(VLOOKUP($B39,Rose!AG$4:AL$32,4,FALSE)),,VLOOKUP($B39,Rose!AG$4:AL$32,4,FALSE))</f>
        <v>0</v>
      </c>
      <c r="X39" s="11">
        <f>IF(ISERROR(VLOOKUP($B39,Rose!AN$4:AS$32,4,FALSE)),,VLOOKUP($B39,Rose!AN$4:AS$32,4,FALSE))</f>
        <v>0</v>
      </c>
      <c r="Y39" s="11">
        <f>IF(ISERROR(VLOOKUP($B39,Rose!AU$4:AZ$32,4,FALSE)),,VLOOKUP($B39,Rose!AU$4:AZ$32,4,FALSE))</f>
        <v>0</v>
      </c>
      <c r="Z39" s="11">
        <f>IF(ISERROR(VLOOKUP($B39,Rose!BB$4:BG$32,4,FALSE)),,VLOOKUP($B39,Rose!BB$4:BG$32,4,FALSE))</f>
        <v>0</v>
      </c>
      <c r="AA39" s="11">
        <f>IF(ISERROR(VLOOKUP($B39,Rose!BI$4:BN$32,4,FALSE)),,VLOOKUP($B39,Rose!BI$4:BN$32,4,FALSE))</f>
        <v>0</v>
      </c>
      <c r="AB39" s="11">
        <f>IF(ISERROR(VLOOKUP($B39,Rose!BP$4:BU$32,4,FALSE)),,VLOOKUP($B39,Rose!BP$4:BU$32,4,FALSE))</f>
        <v>0</v>
      </c>
    </row>
    <row r="40" spans="1:28" ht="20" customHeight="1" x14ac:dyDescent="0.15">
      <c r="A40" s="11" t="s">
        <v>26</v>
      </c>
      <c r="B40" s="11" t="s">
        <v>180</v>
      </c>
      <c r="C40" s="11" t="s">
        <v>99</v>
      </c>
      <c r="D40" s="11">
        <v>34</v>
      </c>
      <c r="E40" s="11">
        <v>22</v>
      </c>
      <c r="F40" s="11">
        <v>6.5315700000000003</v>
      </c>
      <c r="G40" s="11">
        <v>5.8387700000000002</v>
      </c>
      <c r="H40" s="11">
        <v>0</v>
      </c>
      <c r="I40" s="11">
        <v>24</v>
      </c>
      <c r="J40" s="11">
        <v>3</v>
      </c>
      <c r="K40" s="11">
        <v>0</v>
      </c>
      <c r="L40" s="11">
        <v>0</v>
      </c>
      <c r="M40" s="11">
        <v>2</v>
      </c>
      <c r="N40" s="11">
        <v>0</v>
      </c>
      <c r="O40" s="11">
        <v>0</v>
      </c>
      <c r="Q40" s="13"/>
      <c r="R40" s="13"/>
      <c r="S40" s="11">
        <f>IF(ISERROR(VLOOKUP($B40,Rose!D$4:J$32,4,FALSE)),,VLOOKUP($B40,Rose!D$4:J$32,4,FALSE))</f>
        <v>0</v>
      </c>
      <c r="T40" s="11">
        <f>IF(ISERROR(VLOOKUP($B40,Rose!L$4:Q$32,4,FALSE)),,VLOOKUP($B40,Rose!L$4:Q$32,4,FALSE))</f>
        <v>11</v>
      </c>
      <c r="U40" s="11">
        <f>IF(ISERROR(VLOOKUP($B40,Rose!S$4:X$32,4,FALSE)),,VLOOKUP($B40,Rose!S$4:X$32,4,FALSE))</f>
        <v>0</v>
      </c>
      <c r="V40" s="11">
        <f>IF(ISERROR(VLOOKUP($B40,Rose!Z$4:AE$32,4,FALSE)),,VLOOKUP($B40,Rose!Z$4:AE$32,4,FALSE))</f>
        <v>0</v>
      </c>
      <c r="W40" s="11">
        <f>IF(ISERROR(VLOOKUP($B40,Rose!AG$4:AL$32,4,FALSE)),,VLOOKUP($B40,Rose!AG$4:AL$32,4,FALSE))</f>
        <v>0</v>
      </c>
      <c r="X40" s="11">
        <f>IF(ISERROR(VLOOKUP($B40,Rose!AN$4:AS$32,4,FALSE)),,VLOOKUP($B40,Rose!AN$4:AS$32,4,FALSE))</f>
        <v>0</v>
      </c>
      <c r="Y40" s="11">
        <f>IF(ISERROR(VLOOKUP($B40,Rose!AU$4:AZ$32,4,FALSE)),,VLOOKUP($B40,Rose!AU$4:AZ$32,4,FALSE))</f>
        <v>0</v>
      </c>
      <c r="Z40" s="11">
        <f>IF(ISERROR(VLOOKUP($B40,Rose!BB$4:BG$32,4,FALSE)),,VLOOKUP($B40,Rose!BB$4:BG$32,4,FALSE))</f>
        <v>0</v>
      </c>
      <c r="AA40" s="11">
        <f>IF(ISERROR(VLOOKUP($B40,Rose!BI$4:BN$32,4,FALSE)),,VLOOKUP($B40,Rose!BI$4:BN$32,4,FALSE))</f>
        <v>0</v>
      </c>
      <c r="AB40" s="11">
        <f>IF(ISERROR(VLOOKUP($B40,Rose!BP$4:BU$32,4,FALSE)),,VLOOKUP($B40,Rose!BP$4:BU$32,4,FALSE))</f>
        <v>0</v>
      </c>
    </row>
    <row r="41" spans="1:28" ht="20" customHeight="1" x14ac:dyDescent="0.15">
      <c r="A41" s="11" t="s">
        <v>26</v>
      </c>
      <c r="B41" s="11" t="s">
        <v>157</v>
      </c>
      <c r="C41" s="11" t="s">
        <v>121</v>
      </c>
      <c r="D41" s="11">
        <v>7</v>
      </c>
      <c r="E41" s="11">
        <v>23</v>
      </c>
      <c r="F41" s="11">
        <v>6.1786099999999999</v>
      </c>
      <c r="G41" s="11">
        <v>3.9755400000000001</v>
      </c>
      <c r="H41" s="11">
        <v>0</v>
      </c>
      <c r="I41" s="11">
        <v>47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1</v>
      </c>
      <c r="Q41" s="13"/>
      <c r="R41" s="13"/>
      <c r="S41" s="11">
        <f>IF(ISERROR(VLOOKUP($B41,Rose!D$4:J$32,4,FALSE)),,VLOOKUP($B41,Rose!D$4:J$32,4,FALSE))</f>
        <v>0</v>
      </c>
      <c r="T41" s="11">
        <f>IF(ISERROR(VLOOKUP($B41,Rose!L$4:Q$32,4,FALSE)),,VLOOKUP($B41,Rose!L$4:Q$32,4,FALSE))</f>
        <v>0</v>
      </c>
      <c r="U41" s="11">
        <f>IF(ISERROR(VLOOKUP($B41,Rose!S$4:X$32,4,FALSE)),,VLOOKUP($B41,Rose!S$4:X$32,4,FALSE))</f>
        <v>0</v>
      </c>
      <c r="V41" s="11">
        <f>IF(ISERROR(VLOOKUP($B41,Rose!Z$4:AE$32,4,FALSE)),,VLOOKUP($B41,Rose!Z$4:AE$32,4,FALSE))</f>
        <v>7</v>
      </c>
      <c r="W41" s="11">
        <f>IF(ISERROR(VLOOKUP($B41,Rose!AG$4:AL$32,4,FALSE)),,VLOOKUP($B41,Rose!AG$4:AL$32,4,FALSE))</f>
        <v>0</v>
      </c>
      <c r="X41" s="11">
        <f>IF(ISERROR(VLOOKUP($B41,Rose!AN$4:AS$32,4,FALSE)),,VLOOKUP($B41,Rose!AN$4:AS$32,4,FALSE))</f>
        <v>0</v>
      </c>
      <c r="Y41" s="11">
        <f>IF(ISERROR(VLOOKUP($B41,Rose!AU$4:AZ$32,4,FALSE)),,VLOOKUP($B41,Rose!AU$4:AZ$32,4,FALSE))</f>
        <v>0</v>
      </c>
      <c r="Z41" s="11">
        <f>IF(ISERROR(VLOOKUP($B41,Rose!BB$4:BG$32,4,FALSE)),,VLOOKUP($B41,Rose!BB$4:BG$32,4,FALSE))</f>
        <v>0</v>
      </c>
      <c r="AA41" s="11">
        <f>IF(ISERROR(VLOOKUP($B41,Rose!BI$4:BN$32,4,FALSE)),,VLOOKUP($B41,Rose!BI$4:BN$32,4,FALSE))</f>
        <v>0</v>
      </c>
      <c r="AB41" s="11">
        <f>IF(ISERROR(VLOOKUP($B41,Rose!BP$4:BU$32,4,FALSE)),,VLOOKUP($B41,Rose!BP$4:BU$32,4,FALSE))</f>
        <v>0</v>
      </c>
    </row>
    <row r="42" spans="1:28" ht="20" customHeight="1" x14ac:dyDescent="0.15">
      <c r="A42" s="11" t="s">
        <v>26</v>
      </c>
      <c r="B42" s="11" t="s">
        <v>103</v>
      </c>
      <c r="C42" s="11" t="s">
        <v>664</v>
      </c>
      <c r="D42" s="11">
        <v>8</v>
      </c>
      <c r="E42" s="11">
        <v>1</v>
      </c>
      <c r="F42" s="11">
        <v>6.25</v>
      </c>
      <c r="G42" s="11">
        <v>6.25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Q42" s="13"/>
      <c r="R42" s="13"/>
      <c r="S42" s="11">
        <f>IF(ISERROR(VLOOKUP($B42,Rose!D$4:J$32,4,FALSE)),,VLOOKUP($B42,Rose!D$4:J$32,4,FALSE))</f>
        <v>0</v>
      </c>
      <c r="T42" s="11">
        <f>IF(ISERROR(VLOOKUP($B42,Rose!L$4:Q$32,4,FALSE)),,VLOOKUP($B42,Rose!L$4:Q$32,4,FALSE))</f>
        <v>0</v>
      </c>
      <c r="U42" s="11">
        <f>IF(ISERROR(VLOOKUP($B42,Rose!S$4:X$32,4,FALSE)),,VLOOKUP($B42,Rose!S$4:X$32,4,FALSE))</f>
        <v>0</v>
      </c>
      <c r="V42" s="11">
        <f>IF(ISERROR(VLOOKUP($B42,Rose!Z$4:AE$32,4,FALSE)),,VLOOKUP($B42,Rose!Z$4:AE$32,4,FALSE))</f>
        <v>0</v>
      </c>
      <c r="W42" s="11">
        <f>IF(ISERROR(VLOOKUP($B42,Rose!AG$4:AL$32,4,FALSE)),,VLOOKUP($B42,Rose!AG$4:AL$32,4,FALSE))</f>
        <v>0</v>
      </c>
      <c r="X42" s="11">
        <f>IF(ISERROR(VLOOKUP($B42,Rose!AN$4:AS$32,4,FALSE)),,VLOOKUP($B42,Rose!AN$4:AS$32,4,FALSE))</f>
        <v>0</v>
      </c>
      <c r="Y42" s="11">
        <f>IF(ISERROR(VLOOKUP($B42,Rose!AU$4:AZ$32,4,FALSE)),,VLOOKUP($B42,Rose!AU$4:AZ$32,4,FALSE))</f>
        <v>0</v>
      </c>
      <c r="Z42" s="11">
        <f>IF(ISERROR(VLOOKUP($B42,Rose!BB$4:BG$32,4,FALSE)),,VLOOKUP($B42,Rose!BB$4:BG$32,4,FALSE))</f>
        <v>0</v>
      </c>
      <c r="AA42" s="11">
        <f>IF(ISERROR(VLOOKUP($B42,Rose!BI$4:BN$32,4,FALSE)),,VLOOKUP($B42,Rose!BI$4:BN$32,4,FALSE))</f>
        <v>0</v>
      </c>
      <c r="AB42" s="11">
        <f>IF(ISERROR(VLOOKUP($B42,Rose!BP$4:BU$32,4,FALSE)),,VLOOKUP($B42,Rose!BP$4:BU$32,4,FALSE))</f>
        <v>0</v>
      </c>
    </row>
    <row r="43" spans="1:28" ht="20" customHeight="1" x14ac:dyDescent="0.15">
      <c r="A43" s="11" t="s">
        <v>26</v>
      </c>
      <c r="B43" s="11" t="s">
        <v>526</v>
      </c>
      <c r="C43" s="11" t="s">
        <v>94</v>
      </c>
      <c r="D43" s="11">
        <v>1</v>
      </c>
      <c r="E43" s="11">
        <v>2</v>
      </c>
      <c r="F43" s="11">
        <v>6</v>
      </c>
      <c r="G43" s="11">
        <v>6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Q43" s="13"/>
      <c r="R43" s="13"/>
      <c r="S43" s="11">
        <f>IF(ISERROR(VLOOKUP($B43,Rose!D$4:J$32,4,FALSE)),,VLOOKUP($B43,Rose!D$4:J$32,4,FALSE))</f>
        <v>0</v>
      </c>
      <c r="T43" s="11">
        <f>IF(ISERROR(VLOOKUP($B43,Rose!L$4:Q$32,4,FALSE)),,VLOOKUP($B43,Rose!L$4:Q$32,4,FALSE))</f>
        <v>0</v>
      </c>
      <c r="U43" s="11">
        <f>IF(ISERROR(VLOOKUP($B43,Rose!S$4:X$32,4,FALSE)),,VLOOKUP($B43,Rose!S$4:X$32,4,FALSE))</f>
        <v>0</v>
      </c>
      <c r="V43" s="11">
        <f>IF(ISERROR(VLOOKUP($B43,Rose!Z$4:AE$32,4,FALSE)),,VLOOKUP($B43,Rose!Z$4:AE$32,4,FALSE))</f>
        <v>0</v>
      </c>
      <c r="W43" s="11">
        <f>IF(ISERROR(VLOOKUP($B43,Rose!AG$4:AL$32,4,FALSE)),,VLOOKUP($B43,Rose!AG$4:AL$32,4,FALSE))</f>
        <v>0</v>
      </c>
      <c r="X43" s="11">
        <f>IF(ISERROR(VLOOKUP($B43,Rose!AN$4:AS$32,4,FALSE)),,VLOOKUP($B43,Rose!AN$4:AS$32,4,FALSE))</f>
        <v>0</v>
      </c>
      <c r="Y43" s="11">
        <f>IF(ISERROR(VLOOKUP($B43,Rose!AU$4:AZ$32,4,FALSE)),,VLOOKUP($B43,Rose!AU$4:AZ$32,4,FALSE))</f>
        <v>0</v>
      </c>
      <c r="Z43" s="11">
        <f>IF(ISERROR(VLOOKUP($B43,Rose!BB$4:BG$32,4,FALSE)),,VLOOKUP($B43,Rose!BB$4:BG$32,4,FALSE))</f>
        <v>0</v>
      </c>
      <c r="AA43" s="11">
        <f>IF(ISERROR(VLOOKUP($B43,Rose!BI$4:BN$32,4,FALSE)),,VLOOKUP($B43,Rose!BI$4:BN$32,4,FALSE))</f>
        <v>0</v>
      </c>
      <c r="AB43" s="11">
        <f>IF(ISERROR(VLOOKUP($B43,Rose!BP$4:BU$32,4,FALSE)),,VLOOKUP($B43,Rose!BP$4:BU$32,4,FALSE))</f>
        <v>0</v>
      </c>
    </row>
    <row r="44" spans="1:28" ht="20" customHeight="1" x14ac:dyDescent="0.15">
      <c r="A44" s="11" t="s">
        <v>26</v>
      </c>
      <c r="B44" s="11" t="s">
        <v>468</v>
      </c>
      <c r="C44" s="11" t="s">
        <v>97</v>
      </c>
      <c r="D44" s="11">
        <v>11</v>
      </c>
      <c r="E44" s="11">
        <v>14</v>
      </c>
      <c r="F44" s="11">
        <v>6.0714300000000003</v>
      </c>
      <c r="G44" s="11">
        <v>4.3928599999999998</v>
      </c>
      <c r="H44" s="11">
        <v>0</v>
      </c>
      <c r="I44" s="11">
        <v>21</v>
      </c>
      <c r="J44" s="11">
        <v>0</v>
      </c>
      <c r="K44" s="11">
        <v>0</v>
      </c>
      <c r="L44" s="11">
        <v>0</v>
      </c>
      <c r="M44" s="11">
        <v>1</v>
      </c>
      <c r="N44" s="11">
        <v>0</v>
      </c>
      <c r="O44" s="11">
        <v>1</v>
      </c>
      <c r="Q44" s="13"/>
      <c r="R44" s="13"/>
      <c r="S44" s="11">
        <f>IF(ISERROR(VLOOKUP($B44,Rose!D$4:J$32,4,FALSE)),,VLOOKUP($B44,Rose!D$4:J$32,4,FALSE))</f>
        <v>7</v>
      </c>
      <c r="T44" s="11">
        <f>IF(ISERROR(VLOOKUP($B44,Rose!L$4:Q$32,4,FALSE)),,VLOOKUP($B44,Rose!L$4:Q$32,4,FALSE))</f>
        <v>0</v>
      </c>
      <c r="U44" s="11">
        <f>IF(ISERROR(VLOOKUP($B44,Rose!S$4:X$32,4,FALSE)),,VLOOKUP($B44,Rose!S$4:X$32,4,FALSE))</f>
        <v>0</v>
      </c>
      <c r="V44" s="11">
        <f>IF(ISERROR(VLOOKUP($B44,Rose!Z$4:AE$32,4,FALSE)),,VLOOKUP($B44,Rose!Z$4:AE$32,4,FALSE))</f>
        <v>0</v>
      </c>
      <c r="W44" s="11">
        <f>IF(ISERROR(VLOOKUP($B44,Rose!AG$4:AL$32,4,FALSE)),,VLOOKUP($B44,Rose!AG$4:AL$32,4,FALSE))</f>
        <v>0</v>
      </c>
      <c r="X44" s="11">
        <f>IF(ISERROR(VLOOKUP($B44,Rose!AN$4:AS$32,4,FALSE)),,VLOOKUP($B44,Rose!AN$4:AS$32,4,FALSE))</f>
        <v>0</v>
      </c>
      <c r="Y44" s="11">
        <f>IF(ISERROR(VLOOKUP($B44,Rose!AU$4:AZ$32,4,FALSE)),,VLOOKUP($B44,Rose!AU$4:AZ$32,4,FALSE))</f>
        <v>0</v>
      </c>
      <c r="Z44" s="11">
        <f>IF(ISERROR(VLOOKUP($B44,Rose!BB$4:BG$32,4,FALSE)),,VLOOKUP($B44,Rose!BB$4:BG$32,4,FALSE))</f>
        <v>0</v>
      </c>
      <c r="AA44" s="11">
        <f>IF(ISERROR(VLOOKUP($B44,Rose!BI$4:BN$32,4,FALSE)),,VLOOKUP($B44,Rose!BI$4:BN$32,4,FALSE))</f>
        <v>0</v>
      </c>
      <c r="AB44" s="11">
        <f>IF(ISERROR(VLOOKUP($B44,Rose!BP$4:BU$32,4,FALSE)),,VLOOKUP($B44,Rose!BP$4:BU$32,4,FALSE))</f>
        <v>0</v>
      </c>
    </row>
    <row r="45" spans="1:28" ht="20" customHeight="1" x14ac:dyDescent="0.15">
      <c r="A45" s="11" t="s">
        <v>26</v>
      </c>
      <c r="B45" s="11" t="s">
        <v>22</v>
      </c>
      <c r="C45" s="11" t="s">
        <v>97</v>
      </c>
      <c r="D45" s="11">
        <v>1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Q45" s="13"/>
      <c r="R45" s="13"/>
      <c r="S45" s="11">
        <f>IF(ISERROR(VLOOKUP($B45,Rose!D$4:J$32,4,FALSE)),,VLOOKUP($B45,Rose!D$4:J$32,4,FALSE))</f>
        <v>0</v>
      </c>
      <c r="T45" s="11">
        <f>IF(ISERROR(VLOOKUP($B45,Rose!L$4:Q$32,4,FALSE)),,VLOOKUP($B45,Rose!L$4:Q$32,4,FALSE))</f>
        <v>0</v>
      </c>
      <c r="U45" s="11">
        <f>IF(ISERROR(VLOOKUP($B45,Rose!S$4:X$32,4,FALSE)),,VLOOKUP($B45,Rose!S$4:X$32,4,FALSE))</f>
        <v>0</v>
      </c>
      <c r="V45" s="11">
        <f>IF(ISERROR(VLOOKUP($B45,Rose!Z$4:AE$32,4,FALSE)),,VLOOKUP($B45,Rose!Z$4:AE$32,4,FALSE))</f>
        <v>0</v>
      </c>
      <c r="W45" s="11">
        <f>IF(ISERROR(VLOOKUP($B45,Rose!AG$4:AL$32,4,FALSE)),,VLOOKUP($B45,Rose!AG$4:AL$32,4,FALSE))</f>
        <v>0</v>
      </c>
      <c r="X45" s="11">
        <f>IF(ISERROR(VLOOKUP($B45,Rose!AN$4:AS$32,4,FALSE)),,VLOOKUP($B45,Rose!AN$4:AS$32,4,FALSE))</f>
        <v>0</v>
      </c>
      <c r="Y45" s="11">
        <f>IF(ISERROR(VLOOKUP($B45,Rose!AU$4:AZ$32,4,FALSE)),,VLOOKUP($B45,Rose!AU$4:AZ$32,4,FALSE))</f>
        <v>0</v>
      </c>
      <c r="Z45" s="11">
        <f>IF(ISERROR(VLOOKUP($B45,Rose!BB$4:BG$32,4,FALSE)),,VLOOKUP($B45,Rose!BB$4:BG$32,4,FALSE))</f>
        <v>0</v>
      </c>
      <c r="AA45" s="11">
        <f>IF(ISERROR(VLOOKUP($B45,Rose!BI$4:BN$32,4,FALSE)),,VLOOKUP($B45,Rose!BI$4:BN$32,4,FALSE))</f>
        <v>0</v>
      </c>
      <c r="AB45" s="11">
        <f>IF(ISERROR(VLOOKUP($B45,Rose!BP$4:BU$32,4,FALSE)),,VLOOKUP($B45,Rose!BP$4:BU$32,4,FALSE))</f>
        <v>0</v>
      </c>
    </row>
    <row r="46" spans="1:28" ht="20" customHeight="1" x14ac:dyDescent="0.15">
      <c r="A46" s="11" t="s">
        <v>26</v>
      </c>
      <c r="B46" s="11" t="s">
        <v>527</v>
      </c>
      <c r="C46" s="11" t="s">
        <v>99</v>
      </c>
      <c r="D46" s="11">
        <v>1</v>
      </c>
      <c r="E46" s="11">
        <v>1</v>
      </c>
      <c r="F46" s="11">
        <v>6.5</v>
      </c>
      <c r="G46" s="11">
        <v>3.5</v>
      </c>
      <c r="H46" s="11">
        <v>0</v>
      </c>
      <c r="I46" s="11">
        <v>3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Q46" s="13"/>
      <c r="R46" s="13"/>
      <c r="S46" s="11">
        <f>IF(ISERROR(VLOOKUP($B46,Rose!D$4:J$32,4,FALSE)),,VLOOKUP($B46,Rose!D$4:J$32,4,FALSE))</f>
        <v>0</v>
      </c>
      <c r="T46" s="11">
        <f>IF(ISERROR(VLOOKUP($B46,Rose!L$4:Q$32,4,FALSE)),,VLOOKUP($B46,Rose!L$4:Q$32,4,FALSE))</f>
        <v>1</v>
      </c>
      <c r="U46" s="11">
        <f>IF(ISERROR(VLOOKUP($B46,Rose!S$4:X$32,4,FALSE)),,VLOOKUP($B46,Rose!S$4:X$32,4,FALSE))</f>
        <v>0</v>
      </c>
      <c r="V46" s="11">
        <f>IF(ISERROR(VLOOKUP($B46,Rose!Z$4:AE$32,4,FALSE)),,VLOOKUP($B46,Rose!Z$4:AE$32,4,FALSE))</f>
        <v>0</v>
      </c>
      <c r="W46" s="11">
        <f>IF(ISERROR(VLOOKUP($B46,Rose!AG$4:AL$32,4,FALSE)),,VLOOKUP($B46,Rose!AG$4:AL$32,4,FALSE))</f>
        <v>0</v>
      </c>
      <c r="X46" s="11">
        <f>IF(ISERROR(VLOOKUP($B46,Rose!AN$4:AS$32,4,FALSE)),,VLOOKUP($B46,Rose!AN$4:AS$32,4,FALSE))</f>
        <v>0</v>
      </c>
      <c r="Y46" s="11">
        <f>IF(ISERROR(VLOOKUP($B46,Rose!AU$4:AZ$32,4,FALSE)),,VLOOKUP($B46,Rose!AU$4:AZ$32,4,FALSE))</f>
        <v>0</v>
      </c>
      <c r="Z46" s="11">
        <f>IF(ISERROR(VLOOKUP($B46,Rose!BB$4:BG$32,4,FALSE)),,VLOOKUP($B46,Rose!BB$4:BG$32,4,FALSE))</f>
        <v>0</v>
      </c>
      <c r="AA46" s="11">
        <f>IF(ISERROR(VLOOKUP($B46,Rose!BI$4:BN$32,4,FALSE)),,VLOOKUP($B46,Rose!BI$4:BN$32,4,FALSE))</f>
        <v>0</v>
      </c>
      <c r="AB46" s="11">
        <f>IF(ISERROR(VLOOKUP($B46,Rose!BP$4:BU$32,4,FALSE)),,VLOOKUP($B46,Rose!BP$4:BU$32,4,FALSE))</f>
        <v>0</v>
      </c>
    </row>
    <row r="47" spans="1:28" ht="20" customHeight="1" x14ac:dyDescent="0.15">
      <c r="A47" s="11" t="s">
        <v>26</v>
      </c>
      <c r="B47" s="11" t="s">
        <v>295</v>
      </c>
      <c r="C47" s="11" t="s">
        <v>121</v>
      </c>
      <c r="D47" s="11">
        <v>1</v>
      </c>
      <c r="E47" s="11">
        <v>1</v>
      </c>
      <c r="F47" s="11">
        <v>5.75</v>
      </c>
      <c r="G47" s="11">
        <v>4.75</v>
      </c>
      <c r="H47" s="11">
        <v>0</v>
      </c>
      <c r="I47" s="11">
        <v>1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Q47" s="13"/>
      <c r="R47" s="13"/>
      <c r="S47" s="11">
        <f>IF(ISERROR(VLOOKUP($B47,Rose!D$4:J$32,4,FALSE)),,VLOOKUP($B47,Rose!D$4:J$32,4,FALSE))</f>
        <v>0</v>
      </c>
      <c r="T47" s="11">
        <f>IF(ISERROR(VLOOKUP($B47,Rose!L$4:Q$32,4,FALSE)),,VLOOKUP($B47,Rose!L$4:Q$32,4,FALSE))</f>
        <v>0</v>
      </c>
      <c r="U47" s="11">
        <f>IF(ISERROR(VLOOKUP($B47,Rose!S$4:X$32,4,FALSE)),,VLOOKUP($B47,Rose!S$4:X$32,4,FALSE))</f>
        <v>0</v>
      </c>
      <c r="V47" s="11">
        <f>IF(ISERROR(VLOOKUP($B47,Rose!Z$4:AE$32,4,FALSE)),,VLOOKUP($B47,Rose!Z$4:AE$32,4,FALSE))</f>
        <v>0</v>
      </c>
      <c r="W47" s="11">
        <f>IF(ISERROR(VLOOKUP($B47,Rose!AG$4:AL$32,4,FALSE)),,VLOOKUP($B47,Rose!AG$4:AL$32,4,FALSE))</f>
        <v>0</v>
      </c>
      <c r="X47" s="11">
        <f>IF(ISERROR(VLOOKUP($B47,Rose!AN$4:AS$32,4,FALSE)),,VLOOKUP($B47,Rose!AN$4:AS$32,4,FALSE))</f>
        <v>0</v>
      </c>
      <c r="Y47" s="11">
        <f>IF(ISERROR(VLOOKUP($B47,Rose!AU$4:AZ$32,4,FALSE)),,VLOOKUP($B47,Rose!AU$4:AZ$32,4,FALSE))</f>
        <v>0</v>
      </c>
      <c r="Z47" s="11">
        <f>IF(ISERROR(VLOOKUP($B47,Rose!BB$4:BG$32,4,FALSE)),,VLOOKUP($B47,Rose!BB$4:BG$32,4,FALSE))</f>
        <v>0</v>
      </c>
      <c r="AA47" s="11">
        <f>IF(ISERROR(VLOOKUP($B47,Rose!BI$4:BN$32,4,FALSE)),,VLOOKUP($B47,Rose!BI$4:BN$32,4,FALSE))</f>
        <v>0</v>
      </c>
      <c r="AB47" s="11">
        <f>IF(ISERROR(VLOOKUP($B47,Rose!BP$4:BU$32,4,FALSE)),,VLOOKUP($B47,Rose!BP$4:BU$32,4,FALSE))</f>
        <v>0</v>
      </c>
    </row>
    <row r="48" spans="1:28" ht="20" customHeight="1" x14ac:dyDescent="0.15">
      <c r="A48" s="11" t="s">
        <v>26</v>
      </c>
      <c r="B48" s="11" t="s">
        <v>19</v>
      </c>
      <c r="C48" s="11" t="s">
        <v>100</v>
      </c>
      <c r="D48" s="11">
        <v>8</v>
      </c>
      <c r="E48" s="11">
        <v>6</v>
      </c>
      <c r="F48" s="11">
        <v>6.125</v>
      </c>
      <c r="G48" s="11">
        <v>5.625</v>
      </c>
      <c r="H48" s="11">
        <v>0</v>
      </c>
      <c r="I48" s="11">
        <v>3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Q48" s="13"/>
      <c r="R48" s="13"/>
      <c r="S48" s="11">
        <f>IF(ISERROR(VLOOKUP($B48,Rose!D$4:J$32,4,FALSE)),,VLOOKUP($B48,Rose!D$4:J$32,4,FALSE))</f>
        <v>0</v>
      </c>
      <c r="T48" s="11">
        <f>IF(ISERROR(VLOOKUP($B48,Rose!L$4:Q$32,4,FALSE)),,VLOOKUP($B48,Rose!L$4:Q$32,4,FALSE))</f>
        <v>0</v>
      </c>
      <c r="U48" s="11">
        <f>IF(ISERROR(VLOOKUP($B48,Rose!S$4:X$32,4,FALSE)),,VLOOKUP($B48,Rose!S$4:X$32,4,FALSE))</f>
        <v>0</v>
      </c>
      <c r="V48" s="11">
        <f>IF(ISERROR(VLOOKUP($B48,Rose!Z$4:AE$32,4,FALSE)),,VLOOKUP($B48,Rose!Z$4:AE$32,4,FALSE))</f>
        <v>0</v>
      </c>
      <c r="W48" s="11">
        <f>IF(ISERROR(VLOOKUP($B48,Rose!AG$4:AL$32,4,FALSE)),,VLOOKUP($B48,Rose!AG$4:AL$32,4,FALSE))</f>
        <v>0</v>
      </c>
      <c r="X48" s="11">
        <f>IF(ISERROR(VLOOKUP($B48,Rose!AN$4:AS$32,4,FALSE)),,VLOOKUP($B48,Rose!AN$4:AS$32,4,FALSE))</f>
        <v>0</v>
      </c>
      <c r="Y48" s="11">
        <f>IF(ISERROR(VLOOKUP($B48,Rose!AU$4:AZ$32,4,FALSE)),,VLOOKUP($B48,Rose!AU$4:AZ$32,4,FALSE))</f>
        <v>0</v>
      </c>
      <c r="Z48" s="11">
        <f>IF(ISERROR(VLOOKUP($B48,Rose!BB$4:BG$32,4,FALSE)),,VLOOKUP($B48,Rose!BB$4:BG$32,4,FALSE))</f>
        <v>0</v>
      </c>
      <c r="AA48" s="11">
        <f>IF(ISERROR(VLOOKUP($B48,Rose!BI$4:BN$32,4,FALSE)),,VLOOKUP($B48,Rose!BI$4:BN$32,4,FALSE))</f>
        <v>0</v>
      </c>
      <c r="AB48" s="11">
        <f>IF(ISERROR(VLOOKUP($B48,Rose!BP$4:BU$32,4,FALSE)),,VLOOKUP($B48,Rose!BP$4:BU$32,4,FALSE))</f>
        <v>1</v>
      </c>
    </row>
    <row r="49" spans="1:28" ht="20" customHeight="1" x14ac:dyDescent="0.15">
      <c r="A49" s="11" t="s">
        <v>26</v>
      </c>
      <c r="B49" s="11" t="s">
        <v>250</v>
      </c>
      <c r="C49" s="11" t="s">
        <v>664</v>
      </c>
      <c r="D49" s="11">
        <v>1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Q49" s="13"/>
      <c r="R49" s="13"/>
      <c r="S49" s="11">
        <f>IF(ISERROR(VLOOKUP($B49,Rose!D$4:J$32,4,FALSE)),,VLOOKUP($B49,Rose!D$4:J$32,4,FALSE))</f>
        <v>0</v>
      </c>
      <c r="T49" s="11">
        <f>IF(ISERROR(VLOOKUP($B49,Rose!L$4:Q$32,4,FALSE)),,VLOOKUP($B49,Rose!L$4:Q$32,4,FALSE))</f>
        <v>0</v>
      </c>
      <c r="U49" s="11">
        <f>IF(ISERROR(VLOOKUP($B49,Rose!S$4:X$32,4,FALSE)),,VLOOKUP($B49,Rose!S$4:X$32,4,FALSE))</f>
        <v>0</v>
      </c>
      <c r="V49" s="11">
        <f>IF(ISERROR(VLOOKUP($B49,Rose!Z$4:AE$32,4,FALSE)),,VLOOKUP($B49,Rose!Z$4:AE$32,4,FALSE))</f>
        <v>0</v>
      </c>
      <c r="W49" s="11">
        <f>IF(ISERROR(VLOOKUP($B49,Rose!AG$4:AL$32,4,FALSE)),,VLOOKUP($B49,Rose!AG$4:AL$32,4,FALSE))</f>
        <v>0</v>
      </c>
      <c r="X49" s="11">
        <f>IF(ISERROR(VLOOKUP($B49,Rose!AN$4:AS$32,4,FALSE)),,VLOOKUP($B49,Rose!AN$4:AS$32,4,FALSE))</f>
        <v>0</v>
      </c>
      <c r="Y49" s="11">
        <f>IF(ISERROR(VLOOKUP($B49,Rose!AU$4:AZ$32,4,FALSE)),,VLOOKUP($B49,Rose!AU$4:AZ$32,4,FALSE))</f>
        <v>0</v>
      </c>
      <c r="Z49" s="11">
        <f>IF(ISERROR(VLOOKUP($B49,Rose!BB$4:BG$32,4,FALSE)),,VLOOKUP($B49,Rose!BB$4:BG$32,4,FALSE))</f>
        <v>0</v>
      </c>
      <c r="AA49" s="11">
        <f>IF(ISERROR(VLOOKUP($B49,Rose!BI$4:BN$32,4,FALSE)),,VLOOKUP($B49,Rose!BI$4:BN$32,4,FALSE))</f>
        <v>0</v>
      </c>
      <c r="AB49" s="11">
        <f>IF(ISERROR(VLOOKUP($B49,Rose!BP$4:BU$32,4,FALSE)),,VLOOKUP($B49,Rose!BP$4:BU$32,4,FALSE))</f>
        <v>0</v>
      </c>
    </row>
    <row r="50" spans="1:28" ht="20" customHeight="1" x14ac:dyDescent="0.15">
      <c r="A50" s="11" t="s">
        <v>26</v>
      </c>
      <c r="B50" s="11" t="s">
        <v>74</v>
      </c>
      <c r="C50" s="11" t="s">
        <v>100</v>
      </c>
      <c r="D50" s="11">
        <v>1</v>
      </c>
      <c r="E50" s="11">
        <v>1</v>
      </c>
      <c r="F50" s="11">
        <v>6</v>
      </c>
      <c r="G50" s="11">
        <v>6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Q50" s="13"/>
      <c r="R50" s="13"/>
      <c r="S50" s="11">
        <f>IF(ISERROR(VLOOKUP($B50,Rose!D$4:J$32,4,FALSE)),,VLOOKUP($B50,Rose!D$4:J$32,4,FALSE))</f>
        <v>0</v>
      </c>
      <c r="T50" s="11">
        <f>IF(ISERROR(VLOOKUP($B50,Rose!L$4:Q$32,4,FALSE)),,VLOOKUP($B50,Rose!L$4:Q$32,4,FALSE))</f>
        <v>0</v>
      </c>
      <c r="U50" s="11">
        <f>IF(ISERROR(VLOOKUP($B50,Rose!S$4:X$32,4,FALSE)),,VLOOKUP($B50,Rose!S$4:X$32,4,FALSE))</f>
        <v>0</v>
      </c>
      <c r="V50" s="11">
        <f>IF(ISERROR(VLOOKUP($B50,Rose!Z$4:AE$32,4,FALSE)),,VLOOKUP($B50,Rose!Z$4:AE$32,4,FALSE))</f>
        <v>0</v>
      </c>
      <c r="W50" s="11">
        <f>IF(ISERROR(VLOOKUP($B50,Rose!AG$4:AL$32,4,FALSE)),,VLOOKUP($B50,Rose!AG$4:AL$32,4,FALSE))</f>
        <v>0</v>
      </c>
      <c r="X50" s="11">
        <f>IF(ISERROR(VLOOKUP($B50,Rose!AN$4:AS$32,4,FALSE)),,VLOOKUP($B50,Rose!AN$4:AS$32,4,FALSE))</f>
        <v>0</v>
      </c>
      <c r="Y50" s="11">
        <f>IF(ISERROR(VLOOKUP($B50,Rose!AU$4:AZ$32,4,FALSE)),,VLOOKUP($B50,Rose!AU$4:AZ$32,4,FALSE))</f>
        <v>0</v>
      </c>
      <c r="Z50" s="11">
        <f>IF(ISERROR(VLOOKUP($B50,Rose!BB$4:BG$32,4,FALSE)),,VLOOKUP($B50,Rose!BB$4:BG$32,4,FALSE))</f>
        <v>0</v>
      </c>
      <c r="AA50" s="11">
        <f>IF(ISERROR(VLOOKUP($B50,Rose!BI$4:BN$32,4,FALSE)),,VLOOKUP($B50,Rose!BI$4:BN$32,4,FALSE))</f>
        <v>0</v>
      </c>
      <c r="AB50" s="11">
        <f>IF(ISERROR(VLOOKUP($B50,Rose!BP$4:BU$32,4,FALSE)),,VLOOKUP($B50,Rose!BP$4:BU$32,4,FALSE))</f>
        <v>0</v>
      </c>
    </row>
    <row r="51" spans="1:28" ht="20" customHeight="1" x14ac:dyDescent="0.15">
      <c r="A51" s="11" t="s">
        <v>26</v>
      </c>
      <c r="B51" s="11" t="s">
        <v>668</v>
      </c>
      <c r="C51" s="11" t="s">
        <v>244</v>
      </c>
      <c r="D51" s="11">
        <v>5</v>
      </c>
      <c r="E51" s="11">
        <v>4</v>
      </c>
      <c r="F51" s="11">
        <v>6.15625</v>
      </c>
      <c r="G51" s="11">
        <v>5.65625</v>
      </c>
      <c r="H51" s="11">
        <v>0</v>
      </c>
      <c r="I51" s="11">
        <v>2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Q51" s="13"/>
      <c r="R51" s="13"/>
      <c r="S51" s="11">
        <f>IF(ISERROR(VLOOKUP($B51,Rose!D$4:J$32,4,FALSE)),,VLOOKUP($B51,Rose!D$4:J$32,4,FALSE))</f>
        <v>0</v>
      </c>
      <c r="T51" s="11">
        <f>IF(ISERROR(VLOOKUP($B51,Rose!L$4:Q$32,4,FALSE)),,VLOOKUP($B51,Rose!L$4:Q$32,4,FALSE))</f>
        <v>0</v>
      </c>
      <c r="U51" s="11">
        <f>IF(ISERROR(VLOOKUP($B51,Rose!S$4:X$32,4,FALSE)),,VLOOKUP($B51,Rose!S$4:X$32,4,FALSE))</f>
        <v>0</v>
      </c>
      <c r="V51" s="11">
        <f>IF(ISERROR(VLOOKUP($B51,Rose!Z$4:AE$32,4,FALSE)),,VLOOKUP($B51,Rose!Z$4:AE$32,4,FALSE))</f>
        <v>0</v>
      </c>
      <c r="W51" s="11">
        <f>IF(ISERROR(VLOOKUP($B51,Rose!AG$4:AL$32,4,FALSE)),,VLOOKUP($B51,Rose!AG$4:AL$32,4,FALSE))</f>
        <v>0</v>
      </c>
      <c r="X51" s="11">
        <f>IF(ISERROR(VLOOKUP($B51,Rose!AN$4:AS$32,4,FALSE)),,VLOOKUP($B51,Rose!AN$4:AS$32,4,FALSE))</f>
        <v>0</v>
      </c>
      <c r="Y51" s="11">
        <f>IF(ISERROR(VLOOKUP($B51,Rose!AU$4:AZ$32,4,FALSE)),,VLOOKUP($B51,Rose!AU$4:AZ$32,4,FALSE))</f>
        <v>0</v>
      </c>
      <c r="Z51" s="11">
        <f>IF(ISERROR(VLOOKUP($B51,Rose!BB$4:BG$32,4,FALSE)),,VLOOKUP($B51,Rose!BB$4:BG$32,4,FALSE))</f>
        <v>0</v>
      </c>
      <c r="AA51" s="11">
        <f>IF(ISERROR(VLOOKUP($B51,Rose!BI$4:BN$32,4,FALSE)),,VLOOKUP($B51,Rose!BI$4:BN$32,4,FALSE))</f>
        <v>0</v>
      </c>
      <c r="AB51" s="11">
        <f>IF(ISERROR(VLOOKUP($B51,Rose!BP$4:BU$32,4,FALSE)),,VLOOKUP($B51,Rose!BP$4:BU$32,4,FALSE))</f>
        <v>0</v>
      </c>
    </row>
    <row r="52" spans="1:28" ht="20" customHeight="1" x14ac:dyDescent="0.15">
      <c r="A52" s="11" t="s">
        <v>26</v>
      </c>
      <c r="B52" s="11" t="s">
        <v>419</v>
      </c>
      <c r="C52" s="11" t="s">
        <v>664</v>
      </c>
      <c r="D52" s="11">
        <v>1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Q52" s="13"/>
      <c r="R52" s="13"/>
      <c r="S52" s="11">
        <f>IF(ISERROR(VLOOKUP($B52,Rose!D$4:J$32,4,FALSE)),,VLOOKUP($B52,Rose!D$4:J$32,4,FALSE))</f>
        <v>0</v>
      </c>
      <c r="T52" s="11">
        <f>IF(ISERROR(VLOOKUP($B52,Rose!L$4:Q$32,4,FALSE)),,VLOOKUP($B52,Rose!L$4:Q$32,4,FALSE))</f>
        <v>0</v>
      </c>
      <c r="U52" s="11">
        <f>IF(ISERROR(VLOOKUP($B52,Rose!S$4:X$32,4,FALSE)),,VLOOKUP($B52,Rose!S$4:X$32,4,FALSE))</f>
        <v>0</v>
      </c>
      <c r="V52" s="11">
        <f>IF(ISERROR(VLOOKUP($B52,Rose!Z$4:AE$32,4,FALSE)),,VLOOKUP($B52,Rose!Z$4:AE$32,4,FALSE))</f>
        <v>0</v>
      </c>
      <c r="W52" s="11">
        <f>IF(ISERROR(VLOOKUP($B52,Rose!AG$4:AL$32,4,FALSE)),,VLOOKUP($B52,Rose!AG$4:AL$32,4,FALSE))</f>
        <v>0</v>
      </c>
      <c r="X52" s="11">
        <f>IF(ISERROR(VLOOKUP($B52,Rose!AN$4:AS$32,4,FALSE)),,VLOOKUP($B52,Rose!AN$4:AS$32,4,FALSE))</f>
        <v>0</v>
      </c>
      <c r="Y52" s="11">
        <f>IF(ISERROR(VLOOKUP($B52,Rose!AU$4:AZ$32,4,FALSE)),,VLOOKUP($B52,Rose!AU$4:AZ$32,4,FALSE))</f>
        <v>0</v>
      </c>
      <c r="Z52" s="11">
        <f>IF(ISERROR(VLOOKUP($B52,Rose!BB$4:BG$32,4,FALSE)),,VLOOKUP($B52,Rose!BB$4:BG$32,4,FALSE))</f>
        <v>0</v>
      </c>
      <c r="AA52" s="11">
        <f>IF(ISERROR(VLOOKUP($B52,Rose!BI$4:BN$32,4,FALSE)),,VLOOKUP($B52,Rose!BI$4:BN$32,4,FALSE))</f>
        <v>0</v>
      </c>
      <c r="AB52" s="11">
        <f>IF(ISERROR(VLOOKUP($B52,Rose!BP$4:BU$32,4,FALSE)),,VLOOKUP($B52,Rose!BP$4:BU$32,4,FALSE))</f>
        <v>0</v>
      </c>
    </row>
    <row r="53" spans="1:28" ht="20" customHeight="1" x14ac:dyDescent="0.15">
      <c r="A53" s="11" t="s">
        <v>26</v>
      </c>
      <c r="B53" s="11" t="s">
        <v>181</v>
      </c>
      <c r="C53" s="11" t="s">
        <v>98</v>
      </c>
      <c r="D53" s="11">
        <v>23</v>
      </c>
      <c r="E53" s="11">
        <v>23</v>
      </c>
      <c r="F53" s="11">
        <v>5.9891300000000003</v>
      </c>
      <c r="G53" s="11">
        <v>4.6413099999999998</v>
      </c>
      <c r="H53" s="11">
        <v>0</v>
      </c>
      <c r="I53" s="11">
        <v>31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Q53" s="13"/>
      <c r="R53" s="13"/>
      <c r="S53" s="11">
        <f>IF(ISERROR(VLOOKUP($B53,Rose!D$4:J$32,4,FALSE)),,VLOOKUP($B53,Rose!D$4:J$32,4,FALSE))</f>
        <v>0</v>
      </c>
      <c r="T53" s="11">
        <f>IF(ISERROR(VLOOKUP($B53,Rose!L$4:Q$32,4,FALSE)),,VLOOKUP($B53,Rose!L$4:Q$32,4,FALSE))</f>
        <v>0</v>
      </c>
      <c r="U53" s="11">
        <f>IF(ISERROR(VLOOKUP($B53,Rose!S$4:X$32,4,FALSE)),,VLOOKUP($B53,Rose!S$4:X$32,4,FALSE))</f>
        <v>0</v>
      </c>
      <c r="V53" s="11">
        <f>IF(ISERROR(VLOOKUP($B53,Rose!Z$4:AE$32,4,FALSE)),,VLOOKUP($B53,Rose!Z$4:AE$32,4,FALSE))</f>
        <v>0</v>
      </c>
      <c r="W53" s="11">
        <f>IF(ISERROR(VLOOKUP($B53,Rose!AG$4:AL$32,4,FALSE)),,VLOOKUP($B53,Rose!AG$4:AL$32,4,FALSE))</f>
        <v>0</v>
      </c>
      <c r="X53" s="11">
        <f>IF(ISERROR(VLOOKUP($B53,Rose!AN$4:AS$32,4,FALSE)),,VLOOKUP($B53,Rose!AN$4:AS$32,4,FALSE))</f>
        <v>0</v>
      </c>
      <c r="Y53" s="11">
        <f>IF(ISERROR(VLOOKUP($B53,Rose!AU$4:AZ$32,4,FALSE)),,VLOOKUP($B53,Rose!AU$4:AZ$32,4,FALSE))</f>
        <v>16</v>
      </c>
      <c r="Z53" s="11">
        <f>IF(ISERROR(VLOOKUP($B53,Rose!BB$4:BG$32,4,FALSE)),,VLOOKUP($B53,Rose!BB$4:BG$32,4,FALSE))</f>
        <v>0</v>
      </c>
      <c r="AA53" s="11">
        <f>IF(ISERROR(VLOOKUP($B53,Rose!BI$4:BN$32,4,FALSE)),,VLOOKUP($B53,Rose!BI$4:BN$32,4,FALSE))</f>
        <v>0</v>
      </c>
      <c r="AB53" s="11">
        <f>IF(ISERROR(VLOOKUP($B53,Rose!BP$4:BU$32,4,FALSE)),,VLOOKUP($B53,Rose!BP$4:BU$32,4,FALSE))</f>
        <v>0</v>
      </c>
    </row>
    <row r="54" spans="1:28" ht="20" customHeight="1" x14ac:dyDescent="0.15">
      <c r="A54" s="11" t="s">
        <v>26</v>
      </c>
      <c r="B54" s="11" t="s">
        <v>101</v>
      </c>
      <c r="C54" s="11" t="s">
        <v>519</v>
      </c>
      <c r="D54" s="11">
        <v>1</v>
      </c>
      <c r="E54" s="11">
        <v>2</v>
      </c>
      <c r="F54" s="11">
        <v>6</v>
      </c>
      <c r="G54" s="11">
        <v>6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Q54" s="13"/>
      <c r="R54" s="13"/>
      <c r="S54" s="11">
        <f>IF(ISERROR(VLOOKUP($B54,Rose!D$4:J$32,4,FALSE)),,VLOOKUP($B54,Rose!D$4:J$32,4,FALSE))</f>
        <v>0</v>
      </c>
      <c r="T54" s="11">
        <f>IF(ISERROR(VLOOKUP($B54,Rose!L$4:Q$32,4,FALSE)),,VLOOKUP($B54,Rose!L$4:Q$32,4,FALSE))</f>
        <v>0</v>
      </c>
      <c r="U54" s="11">
        <f>IF(ISERROR(VLOOKUP($B54,Rose!S$4:X$32,4,FALSE)),,VLOOKUP($B54,Rose!S$4:X$32,4,FALSE))</f>
        <v>0</v>
      </c>
      <c r="V54" s="11">
        <f>IF(ISERROR(VLOOKUP($B54,Rose!Z$4:AE$32,4,FALSE)),,VLOOKUP($B54,Rose!Z$4:AE$32,4,FALSE))</f>
        <v>0</v>
      </c>
      <c r="W54" s="11">
        <f>IF(ISERROR(VLOOKUP($B54,Rose!AG$4:AL$32,4,FALSE)),,VLOOKUP($B54,Rose!AG$4:AL$32,4,FALSE))</f>
        <v>0</v>
      </c>
      <c r="X54" s="11">
        <f>IF(ISERROR(VLOOKUP($B54,Rose!AN$4:AS$32,4,FALSE)),,VLOOKUP($B54,Rose!AN$4:AS$32,4,FALSE))</f>
        <v>0</v>
      </c>
      <c r="Y54" s="11">
        <f>IF(ISERROR(VLOOKUP($B54,Rose!AU$4:AZ$32,4,FALSE)),,VLOOKUP($B54,Rose!AU$4:AZ$32,4,FALSE))</f>
        <v>0</v>
      </c>
      <c r="Z54" s="11">
        <f>IF(ISERROR(VLOOKUP($B54,Rose!BB$4:BG$32,4,FALSE)),,VLOOKUP($B54,Rose!BB$4:BG$32,4,FALSE))</f>
        <v>0</v>
      </c>
      <c r="AA54" s="11">
        <f>IF(ISERROR(VLOOKUP($B54,Rose!BI$4:BN$32,4,FALSE)),,VLOOKUP($B54,Rose!BI$4:BN$32,4,FALSE))</f>
        <v>0</v>
      </c>
      <c r="AB54" s="11">
        <f>IF(ISERROR(VLOOKUP($B54,Rose!BP$4:BU$32,4,FALSE)),,VLOOKUP($B54,Rose!BP$4:BU$32,4,FALSE))</f>
        <v>0</v>
      </c>
    </row>
    <row r="55" spans="1:28" ht="20" customHeight="1" x14ac:dyDescent="0.15">
      <c r="A55" s="11" t="s">
        <v>26</v>
      </c>
      <c r="B55" s="11" t="s">
        <v>341</v>
      </c>
      <c r="C55" s="11" t="s">
        <v>664</v>
      </c>
      <c r="D55" s="11">
        <v>1</v>
      </c>
      <c r="E55" s="11">
        <v>1</v>
      </c>
      <c r="F55" s="11">
        <v>1.625</v>
      </c>
      <c r="G55" s="11">
        <v>1.625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Q55" s="13"/>
      <c r="R55" s="13"/>
      <c r="S55" s="11">
        <f>IF(ISERROR(VLOOKUP($B55,Rose!D$4:J$32,4,FALSE)),,VLOOKUP($B55,Rose!D$4:J$32,4,FALSE))</f>
        <v>0</v>
      </c>
      <c r="T55" s="11">
        <f>IF(ISERROR(VLOOKUP($B55,Rose!L$4:Q$32,4,FALSE)),,VLOOKUP($B55,Rose!L$4:Q$32,4,FALSE))</f>
        <v>0</v>
      </c>
      <c r="U55" s="11">
        <f>IF(ISERROR(VLOOKUP($B55,Rose!S$4:X$32,4,FALSE)),,VLOOKUP($B55,Rose!S$4:X$32,4,FALSE))</f>
        <v>0</v>
      </c>
      <c r="V55" s="11">
        <f>IF(ISERROR(VLOOKUP($B55,Rose!Z$4:AE$32,4,FALSE)),,VLOOKUP($B55,Rose!Z$4:AE$32,4,FALSE))</f>
        <v>0</v>
      </c>
      <c r="W55" s="11">
        <f>IF(ISERROR(VLOOKUP($B55,Rose!AG$4:AL$32,4,FALSE)),,VLOOKUP($B55,Rose!AG$4:AL$32,4,FALSE))</f>
        <v>0</v>
      </c>
      <c r="X55" s="11">
        <f>IF(ISERROR(VLOOKUP($B55,Rose!AN$4:AS$32,4,FALSE)),,VLOOKUP($B55,Rose!AN$4:AS$32,4,FALSE))</f>
        <v>0</v>
      </c>
      <c r="Y55" s="11">
        <f>IF(ISERROR(VLOOKUP($B55,Rose!AU$4:AZ$32,4,FALSE)),,VLOOKUP($B55,Rose!AU$4:AZ$32,4,FALSE))</f>
        <v>0</v>
      </c>
      <c r="Z55" s="11">
        <f>IF(ISERROR(VLOOKUP($B55,Rose!BB$4:BG$32,4,FALSE)),,VLOOKUP($B55,Rose!BB$4:BG$32,4,FALSE))</f>
        <v>0</v>
      </c>
      <c r="AA55" s="11">
        <f>IF(ISERROR(VLOOKUP($B55,Rose!BI$4:BN$32,4,FALSE)),,VLOOKUP($B55,Rose!BI$4:BN$32,4,FALSE))</f>
        <v>0</v>
      </c>
      <c r="AB55" s="11">
        <f>IF(ISERROR(VLOOKUP($B55,Rose!BP$4:BU$32,4,FALSE)),,VLOOKUP($B55,Rose!BP$4:BU$32,4,FALSE))</f>
        <v>0</v>
      </c>
    </row>
    <row r="56" spans="1:28" ht="20" customHeight="1" x14ac:dyDescent="0.15">
      <c r="A56" s="11" t="s">
        <v>26</v>
      </c>
      <c r="B56" s="11" t="s">
        <v>251</v>
      </c>
      <c r="C56" s="11" t="s">
        <v>93</v>
      </c>
      <c r="D56" s="11">
        <v>8</v>
      </c>
      <c r="E56" s="11">
        <v>9</v>
      </c>
      <c r="F56" s="11">
        <v>5.9444400000000002</v>
      </c>
      <c r="G56" s="11">
        <v>5.1666699999999999</v>
      </c>
      <c r="H56" s="11">
        <v>0</v>
      </c>
      <c r="I56" s="11">
        <v>7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Q56" s="13"/>
      <c r="R56" s="13"/>
      <c r="S56" s="11">
        <f>IF(ISERROR(VLOOKUP($B56,Rose!D$4:J$32,4,FALSE)),,VLOOKUP($B56,Rose!D$4:J$32,4,FALSE))</f>
        <v>0</v>
      </c>
      <c r="T56" s="11">
        <f>IF(ISERROR(VLOOKUP($B56,Rose!L$4:Q$32,4,FALSE)),,VLOOKUP($B56,Rose!L$4:Q$32,4,FALSE))</f>
        <v>0</v>
      </c>
      <c r="U56" s="11">
        <f>IF(ISERROR(VLOOKUP($B56,Rose!S$4:X$32,4,FALSE)),,VLOOKUP($B56,Rose!S$4:X$32,4,FALSE))</f>
        <v>0</v>
      </c>
      <c r="V56" s="11">
        <f>IF(ISERROR(VLOOKUP($B56,Rose!Z$4:AE$32,4,FALSE)),,VLOOKUP($B56,Rose!Z$4:AE$32,4,FALSE))</f>
        <v>0</v>
      </c>
      <c r="W56" s="11">
        <f>IF(ISERROR(VLOOKUP($B56,Rose!AG$4:AL$32,4,FALSE)),,VLOOKUP($B56,Rose!AG$4:AL$32,4,FALSE))</f>
        <v>0</v>
      </c>
      <c r="X56" s="11">
        <f>IF(ISERROR(VLOOKUP($B56,Rose!AN$4:AS$32,4,FALSE)),,VLOOKUP($B56,Rose!AN$4:AS$32,4,FALSE))</f>
        <v>0</v>
      </c>
      <c r="Y56" s="11">
        <f>IF(ISERROR(VLOOKUP($B56,Rose!AU$4:AZ$32,4,FALSE)),,VLOOKUP($B56,Rose!AU$4:AZ$32,4,FALSE))</f>
        <v>0</v>
      </c>
      <c r="Z56" s="11">
        <f>IF(ISERROR(VLOOKUP($B56,Rose!BB$4:BG$32,4,FALSE)),,VLOOKUP($B56,Rose!BB$4:BG$32,4,FALSE))</f>
        <v>0</v>
      </c>
      <c r="AA56" s="11">
        <f>IF(ISERROR(VLOOKUP($B56,Rose!BI$4:BN$32,4,FALSE)),,VLOOKUP($B56,Rose!BI$4:BN$32,4,FALSE))</f>
        <v>0</v>
      </c>
      <c r="AB56" s="11">
        <f>IF(ISERROR(VLOOKUP($B56,Rose!BP$4:BU$32,4,FALSE)),,VLOOKUP($B56,Rose!BP$4:BU$32,4,FALSE))</f>
        <v>0</v>
      </c>
    </row>
    <row r="57" spans="1:28" ht="20" customHeight="1" x14ac:dyDescent="0.15">
      <c r="A57" s="11" t="s">
        <v>26</v>
      </c>
      <c r="B57" s="11" t="s">
        <v>528</v>
      </c>
      <c r="C57" s="11" t="s">
        <v>521</v>
      </c>
      <c r="D57" s="11">
        <v>7</v>
      </c>
      <c r="E57" s="11">
        <v>11</v>
      </c>
      <c r="F57" s="11">
        <v>5.9318200000000001</v>
      </c>
      <c r="G57" s="11">
        <v>4.84091</v>
      </c>
      <c r="H57" s="11">
        <v>0</v>
      </c>
      <c r="I57" s="11">
        <v>12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Q57" s="13"/>
      <c r="R57" s="13"/>
      <c r="S57" s="11">
        <f>IF(ISERROR(VLOOKUP($B57,Rose!D$4:J$32,4,FALSE)),,VLOOKUP($B57,Rose!D$4:J$32,4,FALSE))</f>
        <v>0</v>
      </c>
      <c r="T57" s="11">
        <f>IF(ISERROR(VLOOKUP($B57,Rose!L$4:Q$32,4,FALSE)),,VLOOKUP($B57,Rose!L$4:Q$32,4,FALSE))</f>
        <v>0</v>
      </c>
      <c r="U57" s="11">
        <f>IF(ISERROR(VLOOKUP($B57,Rose!S$4:X$32,4,FALSE)),,VLOOKUP($B57,Rose!S$4:X$32,4,FALSE))</f>
        <v>0</v>
      </c>
      <c r="V57" s="11">
        <f>IF(ISERROR(VLOOKUP($B57,Rose!Z$4:AE$32,4,FALSE)),,VLOOKUP($B57,Rose!Z$4:AE$32,4,FALSE))</f>
        <v>0</v>
      </c>
      <c r="W57" s="11">
        <f>IF(ISERROR(VLOOKUP($B57,Rose!AG$4:AL$32,4,FALSE)),,VLOOKUP($B57,Rose!AG$4:AL$32,4,FALSE))</f>
        <v>0</v>
      </c>
      <c r="X57" s="11">
        <f>IF(ISERROR(VLOOKUP($B57,Rose!AN$4:AS$32,4,FALSE)),,VLOOKUP($B57,Rose!AN$4:AS$32,4,FALSE))</f>
        <v>0</v>
      </c>
      <c r="Y57" s="11">
        <f>IF(ISERROR(VLOOKUP($B57,Rose!AU$4:AZ$32,4,FALSE)),,VLOOKUP($B57,Rose!AU$4:AZ$32,4,FALSE))</f>
        <v>0</v>
      </c>
      <c r="Z57" s="11">
        <f>IF(ISERROR(VLOOKUP($B57,Rose!BB$4:BG$32,4,FALSE)),,VLOOKUP($B57,Rose!BB$4:BG$32,4,FALSE))</f>
        <v>0</v>
      </c>
      <c r="AA57" s="11">
        <f>IF(ISERROR(VLOOKUP($B57,Rose!BI$4:BN$32,4,FALSE)),,VLOOKUP($B57,Rose!BI$4:BN$32,4,FALSE))</f>
        <v>0</v>
      </c>
      <c r="AB57" s="11">
        <f>IF(ISERROR(VLOOKUP($B57,Rose!BP$4:BU$32,4,FALSE)),,VLOOKUP($B57,Rose!BP$4:BU$32,4,FALSE))</f>
        <v>0</v>
      </c>
    </row>
    <row r="58" spans="1:28" ht="20" customHeight="1" x14ac:dyDescent="0.15">
      <c r="A58" s="11" t="s">
        <v>26</v>
      </c>
      <c r="B58" s="11" t="s">
        <v>529</v>
      </c>
      <c r="C58" s="11" t="s">
        <v>664</v>
      </c>
      <c r="D58" s="11">
        <v>1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Q58" s="13"/>
      <c r="R58" s="13"/>
      <c r="S58" s="11">
        <f>IF(ISERROR(VLOOKUP($B58,Rose!D$4:J$32,4,FALSE)),,VLOOKUP($B58,Rose!D$4:J$32,4,FALSE))</f>
        <v>0</v>
      </c>
      <c r="T58" s="11">
        <f>IF(ISERROR(VLOOKUP($B58,Rose!L$4:Q$32,4,FALSE)),,VLOOKUP($B58,Rose!L$4:Q$32,4,FALSE))</f>
        <v>0</v>
      </c>
      <c r="U58" s="11">
        <f>IF(ISERROR(VLOOKUP($B58,Rose!S$4:X$32,4,FALSE)),,VLOOKUP($B58,Rose!S$4:X$32,4,FALSE))</f>
        <v>0</v>
      </c>
      <c r="V58" s="11">
        <f>IF(ISERROR(VLOOKUP($B58,Rose!Z$4:AE$32,4,FALSE)),,VLOOKUP($B58,Rose!Z$4:AE$32,4,FALSE))</f>
        <v>0</v>
      </c>
      <c r="W58" s="11">
        <f>IF(ISERROR(VLOOKUP($B58,Rose!AG$4:AL$32,4,FALSE)),,VLOOKUP($B58,Rose!AG$4:AL$32,4,FALSE))</f>
        <v>0</v>
      </c>
      <c r="X58" s="11">
        <f>IF(ISERROR(VLOOKUP($B58,Rose!AN$4:AS$32,4,FALSE)),,VLOOKUP($B58,Rose!AN$4:AS$32,4,FALSE))</f>
        <v>0</v>
      </c>
      <c r="Y58" s="11">
        <f>IF(ISERROR(VLOOKUP($B58,Rose!AU$4:AZ$32,4,FALSE)),,VLOOKUP($B58,Rose!AU$4:AZ$32,4,FALSE))</f>
        <v>0</v>
      </c>
      <c r="Z58" s="11">
        <f>IF(ISERROR(VLOOKUP($B58,Rose!BB$4:BG$32,4,FALSE)),,VLOOKUP($B58,Rose!BB$4:BG$32,4,FALSE))</f>
        <v>0</v>
      </c>
      <c r="AA58" s="11">
        <f>IF(ISERROR(VLOOKUP($B58,Rose!BI$4:BN$32,4,FALSE)),,VLOOKUP($B58,Rose!BI$4:BN$32,4,FALSE))</f>
        <v>0</v>
      </c>
      <c r="AB58" s="11">
        <f>IF(ISERROR(VLOOKUP($B58,Rose!BP$4:BU$32,4,FALSE)),,VLOOKUP($B58,Rose!BP$4:BU$32,4,FALSE))</f>
        <v>0</v>
      </c>
    </row>
    <row r="59" spans="1:28" ht="20" customHeight="1" x14ac:dyDescent="0.15">
      <c r="A59" s="11" t="s">
        <v>26</v>
      </c>
      <c r="B59" s="11" t="s">
        <v>75</v>
      </c>
      <c r="C59" s="11" t="s">
        <v>90</v>
      </c>
      <c r="D59" s="11">
        <v>1</v>
      </c>
      <c r="E59" s="11">
        <v>1</v>
      </c>
      <c r="F59" s="11">
        <v>6</v>
      </c>
      <c r="G59" s="11">
        <v>6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Q59" s="13"/>
      <c r="R59" s="13"/>
      <c r="S59" s="11">
        <f>IF(ISERROR(VLOOKUP($B59,Rose!D$4:J$32,4,FALSE)),,VLOOKUP($B59,Rose!D$4:J$32,4,FALSE))</f>
        <v>0</v>
      </c>
      <c r="T59" s="11">
        <f>IF(ISERROR(VLOOKUP($B59,Rose!L$4:Q$32,4,FALSE)),,VLOOKUP($B59,Rose!L$4:Q$32,4,FALSE))</f>
        <v>0</v>
      </c>
      <c r="U59" s="11">
        <f>IF(ISERROR(VLOOKUP($B59,Rose!S$4:X$32,4,FALSE)),,VLOOKUP($B59,Rose!S$4:X$32,4,FALSE))</f>
        <v>0</v>
      </c>
      <c r="V59" s="11">
        <f>IF(ISERROR(VLOOKUP($B59,Rose!Z$4:AE$32,4,FALSE)),,VLOOKUP($B59,Rose!Z$4:AE$32,4,FALSE))</f>
        <v>0</v>
      </c>
      <c r="W59" s="11">
        <f>IF(ISERROR(VLOOKUP($B59,Rose!AG$4:AL$32,4,FALSE)),,VLOOKUP($B59,Rose!AG$4:AL$32,4,FALSE))</f>
        <v>0</v>
      </c>
      <c r="X59" s="11">
        <f>IF(ISERROR(VLOOKUP($B59,Rose!AN$4:AS$32,4,FALSE)),,VLOOKUP($B59,Rose!AN$4:AS$32,4,FALSE))</f>
        <v>0</v>
      </c>
      <c r="Y59" s="11">
        <f>IF(ISERROR(VLOOKUP($B59,Rose!AU$4:AZ$32,4,FALSE)),,VLOOKUP($B59,Rose!AU$4:AZ$32,4,FALSE))</f>
        <v>0</v>
      </c>
      <c r="Z59" s="11">
        <f>IF(ISERROR(VLOOKUP($B59,Rose!BB$4:BG$32,4,FALSE)),,VLOOKUP($B59,Rose!BB$4:BG$32,4,FALSE))</f>
        <v>0</v>
      </c>
      <c r="AA59" s="11">
        <f>IF(ISERROR(VLOOKUP($B59,Rose!BI$4:BN$32,4,FALSE)),,VLOOKUP($B59,Rose!BI$4:BN$32,4,FALSE))</f>
        <v>0</v>
      </c>
      <c r="AB59" s="11">
        <f>IF(ISERROR(VLOOKUP($B59,Rose!BP$4:BU$32,4,FALSE)),,VLOOKUP($B59,Rose!BP$4:BU$32,4,FALSE))</f>
        <v>0</v>
      </c>
    </row>
    <row r="60" spans="1:28" ht="20" customHeight="1" x14ac:dyDescent="0.15">
      <c r="A60" s="11" t="s">
        <v>26</v>
      </c>
      <c r="B60" s="11" t="s">
        <v>707</v>
      </c>
      <c r="C60" s="11" t="s">
        <v>90</v>
      </c>
      <c r="D60" s="11">
        <v>2</v>
      </c>
      <c r="E60" s="11">
        <v>2</v>
      </c>
      <c r="F60" s="11">
        <v>6</v>
      </c>
      <c r="G60" s="11">
        <v>5.5</v>
      </c>
      <c r="H60" s="11">
        <v>0</v>
      </c>
      <c r="I60" s="11">
        <v>1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Q60" s="13"/>
      <c r="R60" s="13"/>
      <c r="S60" s="11">
        <f>IF(ISERROR(VLOOKUP($B60,Rose!D$4:J$32,4,FALSE)),,VLOOKUP($B60,Rose!D$4:J$32,4,FALSE))</f>
        <v>0</v>
      </c>
      <c r="T60" s="11">
        <f>IF(ISERROR(VLOOKUP($B60,Rose!L$4:Q$32,4,FALSE)),,VLOOKUP($B60,Rose!L$4:Q$32,4,FALSE))</f>
        <v>0</v>
      </c>
      <c r="U60" s="11">
        <f>IF(ISERROR(VLOOKUP($B60,Rose!S$4:X$32,4,FALSE)),,VLOOKUP($B60,Rose!S$4:X$32,4,FALSE))</f>
        <v>0</v>
      </c>
      <c r="V60" s="11">
        <f>IF(ISERROR(VLOOKUP($B60,Rose!Z$4:AE$32,4,FALSE)),,VLOOKUP($B60,Rose!Z$4:AE$32,4,FALSE))</f>
        <v>0</v>
      </c>
      <c r="W60" s="11">
        <f>IF(ISERROR(VLOOKUP($B60,Rose!AG$4:AL$32,4,FALSE)),,VLOOKUP($B60,Rose!AG$4:AL$32,4,FALSE))</f>
        <v>0</v>
      </c>
      <c r="X60" s="11">
        <f>IF(ISERROR(VLOOKUP($B60,Rose!AN$4:AS$32,4,FALSE)),,VLOOKUP($B60,Rose!AN$4:AS$32,4,FALSE))</f>
        <v>0</v>
      </c>
      <c r="Y60" s="11">
        <f>IF(ISERROR(VLOOKUP($B60,Rose!AU$4:AZ$32,4,FALSE)),,VLOOKUP($B60,Rose!AU$4:AZ$32,4,FALSE))</f>
        <v>0</v>
      </c>
      <c r="Z60" s="11">
        <f>IF(ISERROR(VLOOKUP($B60,Rose!BB$4:BG$32,4,FALSE)),,VLOOKUP($B60,Rose!BB$4:BG$32,4,FALSE))</f>
        <v>1</v>
      </c>
      <c r="AA60" s="11">
        <f>IF(ISERROR(VLOOKUP($B60,Rose!BI$4:BN$32,4,FALSE)),,VLOOKUP($B60,Rose!BI$4:BN$32,4,FALSE))</f>
        <v>0</v>
      </c>
      <c r="AB60" s="11">
        <f>IF(ISERROR(VLOOKUP($B60,Rose!BP$4:BU$32,4,FALSE)),,VLOOKUP($B60,Rose!BP$4:BU$32,4,FALSE))</f>
        <v>0</v>
      </c>
    </row>
    <row r="61" spans="1:28" ht="20" customHeight="1" x14ac:dyDescent="0.15">
      <c r="A61" s="11" t="s">
        <v>26</v>
      </c>
      <c r="B61" s="11" t="s">
        <v>530</v>
      </c>
      <c r="C61" s="11" t="s">
        <v>664</v>
      </c>
      <c r="D61" s="11">
        <v>1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Q61" s="13"/>
      <c r="R61" s="13"/>
      <c r="S61" s="11">
        <f>IF(ISERROR(VLOOKUP($B61,Rose!D$4:J$32,4,FALSE)),,VLOOKUP($B61,Rose!D$4:J$32,4,FALSE))</f>
        <v>0</v>
      </c>
      <c r="T61" s="11">
        <f>IF(ISERROR(VLOOKUP($B61,Rose!L$4:Q$32,4,FALSE)),,VLOOKUP($B61,Rose!L$4:Q$32,4,FALSE))</f>
        <v>0</v>
      </c>
      <c r="U61" s="11">
        <f>IF(ISERROR(VLOOKUP($B61,Rose!S$4:X$32,4,FALSE)),,VLOOKUP($B61,Rose!S$4:X$32,4,FALSE))</f>
        <v>0</v>
      </c>
      <c r="V61" s="11">
        <f>IF(ISERROR(VLOOKUP($B61,Rose!Z$4:AE$32,4,FALSE)),,VLOOKUP($B61,Rose!Z$4:AE$32,4,FALSE))</f>
        <v>0</v>
      </c>
      <c r="W61" s="11">
        <f>IF(ISERROR(VLOOKUP($B61,Rose!AG$4:AL$32,4,FALSE)),,VLOOKUP($B61,Rose!AG$4:AL$32,4,FALSE))</f>
        <v>0</v>
      </c>
      <c r="X61" s="11">
        <f>IF(ISERROR(VLOOKUP($B61,Rose!AN$4:AS$32,4,FALSE)),,VLOOKUP($B61,Rose!AN$4:AS$32,4,FALSE))</f>
        <v>0</v>
      </c>
      <c r="Y61" s="11">
        <f>IF(ISERROR(VLOOKUP($B61,Rose!AU$4:AZ$32,4,FALSE)),,VLOOKUP($B61,Rose!AU$4:AZ$32,4,FALSE))</f>
        <v>0</v>
      </c>
      <c r="Z61" s="11">
        <f>IF(ISERROR(VLOOKUP($B61,Rose!BB$4:BG$32,4,FALSE)),,VLOOKUP($B61,Rose!BB$4:BG$32,4,FALSE))</f>
        <v>0</v>
      </c>
      <c r="AA61" s="11">
        <f>IF(ISERROR(VLOOKUP($B61,Rose!BI$4:BN$32,4,FALSE)),,VLOOKUP($B61,Rose!BI$4:BN$32,4,FALSE))</f>
        <v>0</v>
      </c>
      <c r="AB61" s="11">
        <f>IF(ISERROR(VLOOKUP($B61,Rose!BP$4:BU$32,4,FALSE)),,VLOOKUP($B61,Rose!BP$4:BU$32,4,FALSE))</f>
        <v>0</v>
      </c>
    </row>
    <row r="62" spans="1:28" ht="20" customHeight="1" x14ac:dyDescent="0.15">
      <c r="A62" s="11" t="s">
        <v>26</v>
      </c>
      <c r="B62" s="11" t="s">
        <v>708</v>
      </c>
      <c r="C62" s="11" t="s">
        <v>246</v>
      </c>
      <c r="D62" s="11">
        <v>1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Q62" s="13"/>
      <c r="R62" s="13"/>
      <c r="S62" s="11">
        <f>IF(ISERROR(VLOOKUP($B62,Rose!D$4:J$32,4,FALSE)),,VLOOKUP($B62,Rose!D$4:J$32,4,FALSE))</f>
        <v>0</v>
      </c>
      <c r="T62" s="11">
        <f>IF(ISERROR(VLOOKUP($B62,Rose!L$4:Q$32,4,FALSE)),,VLOOKUP($B62,Rose!L$4:Q$32,4,FALSE))</f>
        <v>0</v>
      </c>
      <c r="U62" s="11">
        <f>IF(ISERROR(VLOOKUP($B62,Rose!S$4:X$32,4,FALSE)),,VLOOKUP($B62,Rose!S$4:X$32,4,FALSE))</f>
        <v>0</v>
      </c>
      <c r="V62" s="11">
        <f>IF(ISERROR(VLOOKUP($B62,Rose!Z$4:AE$32,4,FALSE)),,VLOOKUP($B62,Rose!Z$4:AE$32,4,FALSE))</f>
        <v>0</v>
      </c>
      <c r="W62" s="11">
        <f>IF(ISERROR(VLOOKUP($B62,Rose!AG$4:AL$32,4,FALSE)),,VLOOKUP($B62,Rose!AG$4:AL$32,4,FALSE))</f>
        <v>0</v>
      </c>
      <c r="X62" s="11">
        <f>IF(ISERROR(VLOOKUP($B62,Rose!AN$4:AS$32,4,FALSE)),,VLOOKUP($B62,Rose!AN$4:AS$32,4,FALSE))</f>
        <v>0</v>
      </c>
      <c r="Y62" s="11">
        <f>IF(ISERROR(VLOOKUP($B62,Rose!AU$4:AZ$32,4,FALSE)),,VLOOKUP($B62,Rose!AU$4:AZ$32,4,FALSE))</f>
        <v>0</v>
      </c>
      <c r="Z62" s="11">
        <f>IF(ISERROR(VLOOKUP($B62,Rose!BB$4:BG$32,4,FALSE)),,VLOOKUP($B62,Rose!BB$4:BG$32,4,FALSE))</f>
        <v>0</v>
      </c>
      <c r="AA62" s="11">
        <f>IF(ISERROR(VLOOKUP($B62,Rose!BI$4:BN$32,4,FALSE)),,VLOOKUP($B62,Rose!BI$4:BN$32,4,FALSE))</f>
        <v>0</v>
      </c>
      <c r="AB62" s="11">
        <f>IF(ISERROR(VLOOKUP($B62,Rose!BP$4:BU$32,4,FALSE)),,VLOOKUP($B62,Rose!BP$4:BU$32,4,FALSE))</f>
        <v>0</v>
      </c>
    </row>
    <row r="63" spans="1:28" ht="20" customHeight="1" x14ac:dyDescent="0.15">
      <c r="A63" s="11" t="s">
        <v>26</v>
      </c>
      <c r="B63" s="11" t="s">
        <v>709</v>
      </c>
      <c r="C63" s="11" t="s">
        <v>97</v>
      </c>
      <c r="D63" s="11">
        <v>2</v>
      </c>
      <c r="E63" s="11">
        <v>10</v>
      </c>
      <c r="F63" s="11">
        <v>5.95695</v>
      </c>
      <c r="G63" s="11">
        <v>4.2777799999999999</v>
      </c>
      <c r="H63" s="11">
        <v>0</v>
      </c>
      <c r="I63" s="11">
        <v>15</v>
      </c>
      <c r="J63" s="11">
        <v>0</v>
      </c>
      <c r="K63" s="11">
        <v>0</v>
      </c>
      <c r="L63" s="11">
        <v>0</v>
      </c>
      <c r="M63" s="11">
        <v>1</v>
      </c>
      <c r="N63" s="11">
        <v>0</v>
      </c>
      <c r="O63" s="11">
        <v>0</v>
      </c>
      <c r="Q63" s="13"/>
      <c r="R63" s="13"/>
      <c r="S63" s="11">
        <f>IF(ISERROR(VLOOKUP($B63,Rose!D$4:J$32,4,FALSE)),,VLOOKUP($B63,Rose!D$4:J$32,4,FALSE))</f>
        <v>0</v>
      </c>
      <c r="T63" s="11">
        <f>IF(ISERROR(VLOOKUP($B63,Rose!L$4:Q$32,4,FALSE)),,VLOOKUP($B63,Rose!L$4:Q$32,4,FALSE))</f>
        <v>0</v>
      </c>
      <c r="U63" s="11">
        <f>IF(ISERROR(VLOOKUP($B63,Rose!S$4:X$32,4,FALSE)),,VLOOKUP($B63,Rose!S$4:X$32,4,FALSE))</f>
        <v>0</v>
      </c>
      <c r="V63" s="11">
        <f>IF(ISERROR(VLOOKUP($B63,Rose!Z$4:AE$32,4,FALSE)),,VLOOKUP($B63,Rose!Z$4:AE$32,4,FALSE))</f>
        <v>0</v>
      </c>
      <c r="W63" s="11">
        <f>IF(ISERROR(VLOOKUP($B63,Rose!AG$4:AL$32,4,FALSE)),,VLOOKUP($B63,Rose!AG$4:AL$32,4,FALSE))</f>
        <v>0</v>
      </c>
      <c r="X63" s="11">
        <f>IF(ISERROR(VLOOKUP($B63,Rose!AN$4:AS$32,4,FALSE)),,VLOOKUP($B63,Rose!AN$4:AS$32,4,FALSE))</f>
        <v>0</v>
      </c>
      <c r="Y63" s="11">
        <f>IF(ISERROR(VLOOKUP($B63,Rose!AU$4:AZ$32,4,FALSE)),,VLOOKUP($B63,Rose!AU$4:AZ$32,4,FALSE))</f>
        <v>0</v>
      </c>
      <c r="Z63" s="11">
        <f>IF(ISERROR(VLOOKUP($B63,Rose!BB$4:BG$32,4,FALSE)),,VLOOKUP($B63,Rose!BB$4:BG$32,4,FALSE))</f>
        <v>0</v>
      </c>
      <c r="AA63" s="11">
        <f>IF(ISERROR(VLOOKUP($B63,Rose!BI$4:BN$32,4,FALSE)),,VLOOKUP($B63,Rose!BI$4:BN$32,4,FALSE))</f>
        <v>0</v>
      </c>
      <c r="AB63" s="11">
        <f>IF(ISERROR(VLOOKUP($B63,Rose!BP$4:BU$32,4,FALSE)),,VLOOKUP($B63,Rose!BP$4:BU$32,4,FALSE))</f>
        <v>0</v>
      </c>
    </row>
    <row r="64" spans="1:28" ht="20" customHeight="1" x14ac:dyDescent="0.15">
      <c r="A64" s="11" t="s">
        <v>26</v>
      </c>
      <c r="B64" s="11" t="s">
        <v>346</v>
      </c>
      <c r="C64" s="11" t="s">
        <v>92</v>
      </c>
      <c r="D64" s="11">
        <v>9</v>
      </c>
      <c r="E64" s="11">
        <v>13</v>
      </c>
      <c r="F64" s="11">
        <v>5.93269</v>
      </c>
      <c r="G64" s="11">
        <v>4.1634599999999997</v>
      </c>
      <c r="H64" s="11">
        <v>0</v>
      </c>
      <c r="I64" s="11">
        <v>23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Q64" s="13"/>
      <c r="R64" s="13"/>
      <c r="S64" s="11">
        <f>IF(ISERROR(VLOOKUP($B64,Rose!D$4:J$32,4,FALSE)),,VLOOKUP($B64,Rose!D$4:J$32,4,FALSE))</f>
        <v>4</v>
      </c>
      <c r="T64" s="11">
        <f>IF(ISERROR(VLOOKUP($B64,Rose!L$4:Q$32,4,FALSE)),,VLOOKUP($B64,Rose!L$4:Q$32,4,FALSE))</f>
        <v>0</v>
      </c>
      <c r="U64" s="11">
        <f>IF(ISERROR(VLOOKUP($B64,Rose!S$4:X$32,4,FALSE)),,VLOOKUP($B64,Rose!S$4:X$32,4,FALSE))</f>
        <v>0</v>
      </c>
      <c r="V64" s="11">
        <f>IF(ISERROR(VLOOKUP($B64,Rose!Z$4:AE$32,4,FALSE)),,VLOOKUP($B64,Rose!Z$4:AE$32,4,FALSE))</f>
        <v>0</v>
      </c>
      <c r="W64" s="11">
        <f>IF(ISERROR(VLOOKUP($B64,Rose!AG$4:AL$32,4,FALSE)),,VLOOKUP($B64,Rose!AG$4:AL$32,4,FALSE))</f>
        <v>0</v>
      </c>
      <c r="X64" s="11">
        <f>IF(ISERROR(VLOOKUP($B64,Rose!AN$4:AS$32,4,FALSE)),,VLOOKUP($B64,Rose!AN$4:AS$32,4,FALSE))</f>
        <v>0</v>
      </c>
      <c r="Y64" s="11">
        <f>IF(ISERROR(VLOOKUP($B64,Rose!AU$4:AZ$32,4,FALSE)),,VLOOKUP($B64,Rose!AU$4:AZ$32,4,FALSE))</f>
        <v>0</v>
      </c>
      <c r="Z64" s="11">
        <f>IF(ISERROR(VLOOKUP($B64,Rose!BB$4:BG$32,4,FALSE)),,VLOOKUP($B64,Rose!BB$4:BG$32,4,FALSE))</f>
        <v>0</v>
      </c>
      <c r="AA64" s="11">
        <f>IF(ISERROR(VLOOKUP($B64,Rose!BI$4:BN$32,4,FALSE)),,VLOOKUP($B64,Rose!BI$4:BN$32,4,FALSE))</f>
        <v>0</v>
      </c>
      <c r="AB64" s="11">
        <f>IF(ISERROR(VLOOKUP($B64,Rose!BP$4:BU$32,4,FALSE)),,VLOOKUP($B64,Rose!BP$4:BU$32,4,FALSE))</f>
        <v>0</v>
      </c>
    </row>
    <row r="65" spans="1:28" ht="20" customHeight="1" x14ac:dyDescent="0.15">
      <c r="A65" s="11" t="s">
        <v>26</v>
      </c>
      <c r="B65" s="11" t="s">
        <v>816</v>
      </c>
      <c r="C65" s="11" t="s">
        <v>194</v>
      </c>
      <c r="D65" s="11">
        <v>1</v>
      </c>
      <c r="E65" s="11">
        <v>1</v>
      </c>
      <c r="F65" s="11">
        <v>6.125</v>
      </c>
      <c r="G65" s="11">
        <v>3.125</v>
      </c>
      <c r="H65" s="11">
        <v>0</v>
      </c>
      <c r="I65" s="11">
        <v>3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Q65" s="13"/>
      <c r="R65" s="13"/>
      <c r="S65" s="11">
        <f>IF(ISERROR(VLOOKUP($B65,Rose!D$4:J$32,4,FALSE)),,VLOOKUP($B65,Rose!D$4:J$32,4,FALSE))</f>
        <v>0</v>
      </c>
      <c r="T65" s="11">
        <f>IF(ISERROR(VLOOKUP($B65,Rose!L$4:Q$32,4,FALSE)),,VLOOKUP($B65,Rose!L$4:Q$32,4,FALSE))</f>
        <v>0</v>
      </c>
      <c r="U65" s="11">
        <f>IF(ISERROR(VLOOKUP($B65,Rose!S$4:X$32,4,FALSE)),,VLOOKUP($B65,Rose!S$4:X$32,4,FALSE))</f>
        <v>0</v>
      </c>
      <c r="V65" s="11">
        <f>IF(ISERROR(VLOOKUP($B65,Rose!Z$4:AE$32,4,FALSE)),,VLOOKUP($B65,Rose!Z$4:AE$32,4,FALSE))</f>
        <v>0</v>
      </c>
      <c r="W65" s="11">
        <f>IF(ISERROR(VLOOKUP($B65,Rose!AG$4:AL$32,4,FALSE)),,VLOOKUP($B65,Rose!AG$4:AL$32,4,FALSE))</f>
        <v>0</v>
      </c>
      <c r="X65" s="11">
        <f>IF(ISERROR(VLOOKUP($B65,Rose!AN$4:AS$32,4,FALSE)),,VLOOKUP($B65,Rose!AN$4:AS$32,4,FALSE))</f>
        <v>0</v>
      </c>
      <c r="Y65" s="11">
        <f>IF(ISERROR(VLOOKUP($B65,Rose!AU$4:AZ$32,4,FALSE)),,VLOOKUP($B65,Rose!AU$4:AZ$32,4,FALSE))</f>
        <v>0</v>
      </c>
      <c r="Z65" s="11">
        <f>IF(ISERROR(VLOOKUP($B65,Rose!BB$4:BG$32,4,FALSE)),,VLOOKUP($B65,Rose!BB$4:BG$32,4,FALSE))</f>
        <v>0</v>
      </c>
      <c r="AA65" s="11">
        <f>IF(ISERROR(VLOOKUP($B65,Rose!BI$4:BN$32,4,FALSE)),,VLOOKUP($B65,Rose!BI$4:BN$32,4,FALSE))</f>
        <v>0</v>
      </c>
      <c r="AB65" s="11">
        <f>IF(ISERROR(VLOOKUP($B65,Rose!BP$4:BU$32,4,FALSE)),,VLOOKUP($B65,Rose!BP$4:BU$32,4,FALSE))</f>
        <v>0</v>
      </c>
    </row>
    <row r="66" spans="1:28" ht="20" customHeight="1" x14ac:dyDescent="0.15">
      <c r="A66" s="11" t="s">
        <v>26</v>
      </c>
      <c r="B66" s="11" t="s">
        <v>856</v>
      </c>
      <c r="C66" s="11" t="s">
        <v>664</v>
      </c>
      <c r="D66" s="11">
        <v>1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Q66" s="13"/>
      <c r="R66" s="13"/>
      <c r="S66" s="11">
        <f>IF(ISERROR(VLOOKUP($B66,Rose!D$4:J$32,4,FALSE)),,VLOOKUP($B66,Rose!D$4:J$32,4,FALSE))</f>
        <v>0</v>
      </c>
      <c r="T66" s="11">
        <f>IF(ISERROR(VLOOKUP($B66,Rose!L$4:Q$32,4,FALSE)),,VLOOKUP($B66,Rose!L$4:Q$32,4,FALSE))</f>
        <v>0</v>
      </c>
      <c r="U66" s="11">
        <f>IF(ISERROR(VLOOKUP($B66,Rose!S$4:X$32,4,FALSE)),,VLOOKUP($B66,Rose!S$4:X$32,4,FALSE))</f>
        <v>0</v>
      </c>
      <c r="V66" s="11">
        <f>IF(ISERROR(VLOOKUP($B66,Rose!Z$4:AE$32,4,FALSE)),,VLOOKUP($B66,Rose!Z$4:AE$32,4,FALSE))</f>
        <v>0</v>
      </c>
      <c r="W66" s="11">
        <f>IF(ISERROR(VLOOKUP($B66,Rose!AG$4:AL$32,4,FALSE)),,VLOOKUP($B66,Rose!AG$4:AL$32,4,FALSE))</f>
        <v>0</v>
      </c>
      <c r="X66" s="11">
        <f>IF(ISERROR(VLOOKUP($B66,Rose!AN$4:AS$32,4,FALSE)),,VLOOKUP($B66,Rose!AN$4:AS$32,4,FALSE))</f>
        <v>0</v>
      </c>
      <c r="Y66" s="11">
        <f>IF(ISERROR(VLOOKUP($B66,Rose!AU$4:AZ$32,4,FALSE)),,VLOOKUP($B66,Rose!AU$4:AZ$32,4,FALSE))</f>
        <v>0</v>
      </c>
      <c r="Z66" s="11">
        <f>IF(ISERROR(VLOOKUP($B66,Rose!BB$4:BG$32,4,FALSE)),,VLOOKUP($B66,Rose!BB$4:BG$32,4,FALSE))</f>
        <v>0</v>
      </c>
      <c r="AA66" s="11">
        <f>IF(ISERROR(VLOOKUP($B66,Rose!BI$4:BN$32,4,FALSE)),,VLOOKUP($B66,Rose!BI$4:BN$32,4,FALSE))</f>
        <v>0</v>
      </c>
      <c r="AB66" s="11">
        <f>IF(ISERROR(VLOOKUP($B66,Rose!BP$4:BU$32,4,FALSE)),,VLOOKUP($B66,Rose!BP$4:BU$32,4,FALSE))</f>
        <v>0</v>
      </c>
    </row>
    <row r="67" spans="1:28" ht="20" customHeight="1" x14ac:dyDescent="0.15">
      <c r="A67" s="11" t="s">
        <v>26</v>
      </c>
      <c r="B67" s="11" t="s">
        <v>520</v>
      </c>
      <c r="C67" s="11" t="s">
        <v>664</v>
      </c>
      <c r="D67" s="11">
        <v>18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Q67" s="13"/>
      <c r="R67" s="13"/>
      <c r="S67" s="11">
        <f>IF(ISERROR(VLOOKUP($B67,Rose!D$4:J$32,4,FALSE)),,VLOOKUP($B67,Rose!D$4:J$32,4,FALSE))</f>
        <v>0</v>
      </c>
      <c r="T67" s="11">
        <f>IF(ISERROR(VLOOKUP($B67,Rose!L$4:Q$32,4,FALSE)),,VLOOKUP($B67,Rose!L$4:Q$32,4,FALSE))</f>
        <v>0</v>
      </c>
      <c r="U67" s="11">
        <f>IF(ISERROR(VLOOKUP($B67,Rose!S$4:X$32,4,FALSE)),,VLOOKUP($B67,Rose!S$4:X$32,4,FALSE))</f>
        <v>0</v>
      </c>
      <c r="V67" s="11">
        <f>IF(ISERROR(VLOOKUP($B67,Rose!Z$4:AE$32,4,FALSE)),,VLOOKUP($B67,Rose!Z$4:AE$32,4,FALSE))</f>
        <v>0</v>
      </c>
      <c r="W67" s="11">
        <f>IF(ISERROR(VLOOKUP($B67,Rose!AG$4:AL$32,4,FALSE)),,VLOOKUP($B67,Rose!AG$4:AL$32,4,FALSE))</f>
        <v>0</v>
      </c>
      <c r="X67" s="11">
        <f>IF(ISERROR(VLOOKUP($B67,Rose!AN$4:AS$32,4,FALSE)),,VLOOKUP($B67,Rose!AN$4:AS$32,4,FALSE))</f>
        <v>0</v>
      </c>
      <c r="Y67" s="11">
        <f>IF(ISERROR(VLOOKUP($B67,Rose!AU$4:AZ$32,4,FALSE)),,VLOOKUP($B67,Rose!AU$4:AZ$32,4,FALSE))</f>
        <v>0</v>
      </c>
      <c r="Z67" s="11">
        <f>IF(ISERROR(VLOOKUP($B67,Rose!BB$4:BG$32,4,FALSE)),,VLOOKUP($B67,Rose!BB$4:BG$32,4,FALSE))</f>
        <v>0</v>
      </c>
      <c r="AA67" s="11">
        <f>IF(ISERROR(VLOOKUP($B67,Rose!BI$4:BN$32,4,FALSE)),,VLOOKUP($B67,Rose!BI$4:BN$32,4,FALSE))</f>
        <v>0</v>
      </c>
      <c r="AB67" s="11">
        <f>IF(ISERROR(VLOOKUP($B67,Rose!BP$4:BU$32,4,FALSE)),,VLOOKUP($B67,Rose!BP$4:BU$32,4,FALSE))</f>
        <v>0</v>
      </c>
    </row>
    <row r="68" spans="1:28" ht="20" customHeight="1" x14ac:dyDescent="0.15">
      <c r="A68" s="11" t="s">
        <v>26</v>
      </c>
      <c r="B68" s="11" t="s">
        <v>531</v>
      </c>
      <c r="C68" s="11" t="s">
        <v>342</v>
      </c>
      <c r="D68" s="11">
        <v>1</v>
      </c>
      <c r="E68" s="11">
        <v>6</v>
      </c>
      <c r="F68" s="11">
        <v>5.8333300000000001</v>
      </c>
      <c r="G68" s="11">
        <v>4.3333300000000001</v>
      </c>
      <c r="H68" s="11">
        <v>0</v>
      </c>
      <c r="I68" s="11">
        <v>9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Q68" s="13"/>
      <c r="R68" s="13"/>
      <c r="S68" s="11">
        <f>IF(ISERROR(VLOOKUP($B68,Rose!D$4:J$32,4,FALSE)),,VLOOKUP($B68,Rose!D$4:J$32,4,FALSE))</f>
        <v>0</v>
      </c>
      <c r="T68" s="11">
        <f>IF(ISERROR(VLOOKUP($B68,Rose!L$4:Q$32,4,FALSE)),,VLOOKUP($B68,Rose!L$4:Q$32,4,FALSE))</f>
        <v>0</v>
      </c>
      <c r="U68" s="11">
        <f>IF(ISERROR(VLOOKUP($B68,Rose!S$4:X$32,4,FALSE)),,VLOOKUP($B68,Rose!S$4:X$32,4,FALSE))</f>
        <v>0</v>
      </c>
      <c r="V68" s="11">
        <f>IF(ISERROR(VLOOKUP($B68,Rose!Z$4:AE$32,4,FALSE)),,VLOOKUP($B68,Rose!Z$4:AE$32,4,FALSE))</f>
        <v>0</v>
      </c>
      <c r="W68" s="11">
        <f>IF(ISERROR(VLOOKUP($B68,Rose!AG$4:AL$32,4,FALSE)),,VLOOKUP($B68,Rose!AG$4:AL$32,4,FALSE))</f>
        <v>0</v>
      </c>
      <c r="X68" s="11">
        <f>IF(ISERROR(VLOOKUP($B68,Rose!AN$4:AS$32,4,FALSE)),,VLOOKUP($B68,Rose!AN$4:AS$32,4,FALSE))</f>
        <v>0</v>
      </c>
      <c r="Y68" s="11">
        <f>IF(ISERROR(VLOOKUP($B68,Rose!AU$4:AZ$32,4,FALSE)),,VLOOKUP($B68,Rose!AU$4:AZ$32,4,FALSE))</f>
        <v>0</v>
      </c>
      <c r="Z68" s="11">
        <f>IF(ISERROR(VLOOKUP($B68,Rose!BB$4:BG$32,4,FALSE)),,VLOOKUP($B68,Rose!BB$4:BG$32,4,FALSE))</f>
        <v>0</v>
      </c>
      <c r="AA68" s="11">
        <f>IF(ISERROR(VLOOKUP($B68,Rose!BI$4:BN$32,4,FALSE)),,VLOOKUP($B68,Rose!BI$4:BN$32,4,FALSE))</f>
        <v>0</v>
      </c>
      <c r="AB68" s="11">
        <f>IF(ISERROR(VLOOKUP($B68,Rose!BP$4:BU$32,4,FALSE)),,VLOOKUP($B68,Rose!BP$4:BU$32,4,FALSE))</f>
        <v>0</v>
      </c>
    </row>
    <row r="69" spans="1:28" ht="20" customHeight="1" x14ac:dyDescent="0.15">
      <c r="A69" s="11" t="s">
        <v>26</v>
      </c>
      <c r="B69" s="11" t="s">
        <v>857</v>
      </c>
      <c r="C69" s="11" t="s">
        <v>340</v>
      </c>
      <c r="D69" s="11">
        <v>1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Q69" s="13"/>
      <c r="R69" s="13"/>
      <c r="S69" s="11">
        <f>IF(ISERROR(VLOOKUP($B69,Rose!D$4:J$32,4,FALSE)),,VLOOKUP($B69,Rose!D$4:J$32,4,FALSE))</f>
        <v>0</v>
      </c>
      <c r="T69" s="11">
        <f>IF(ISERROR(VLOOKUP($B69,Rose!L$4:Q$32,4,FALSE)),,VLOOKUP($B69,Rose!L$4:Q$32,4,FALSE))</f>
        <v>0</v>
      </c>
      <c r="U69" s="11">
        <f>IF(ISERROR(VLOOKUP($B69,Rose!S$4:X$32,4,FALSE)),,VLOOKUP($B69,Rose!S$4:X$32,4,FALSE))</f>
        <v>0</v>
      </c>
      <c r="V69" s="11">
        <f>IF(ISERROR(VLOOKUP($B69,Rose!Z$4:AE$32,4,FALSE)),,VLOOKUP($B69,Rose!Z$4:AE$32,4,FALSE))</f>
        <v>0</v>
      </c>
      <c r="W69" s="11">
        <f>IF(ISERROR(VLOOKUP($B69,Rose!AG$4:AL$32,4,FALSE)),,VLOOKUP($B69,Rose!AG$4:AL$32,4,FALSE))</f>
        <v>0</v>
      </c>
      <c r="X69" s="11">
        <f>IF(ISERROR(VLOOKUP($B69,Rose!AN$4:AS$32,4,FALSE)),,VLOOKUP($B69,Rose!AN$4:AS$32,4,FALSE))</f>
        <v>0</v>
      </c>
      <c r="Y69" s="11">
        <f>IF(ISERROR(VLOOKUP($B69,Rose!AU$4:AZ$32,4,FALSE)),,VLOOKUP($B69,Rose!AU$4:AZ$32,4,FALSE))</f>
        <v>0</v>
      </c>
      <c r="Z69" s="11">
        <f>IF(ISERROR(VLOOKUP($B69,Rose!BB$4:BG$32,4,FALSE)),,VLOOKUP($B69,Rose!BB$4:BG$32,4,FALSE))</f>
        <v>0</v>
      </c>
      <c r="AA69" s="11">
        <f>IF(ISERROR(VLOOKUP($B69,Rose!BI$4:BN$32,4,FALSE)),,VLOOKUP($B69,Rose!BI$4:BN$32,4,FALSE))</f>
        <v>0</v>
      </c>
      <c r="AB69" s="11">
        <f>IF(ISERROR(VLOOKUP($B69,Rose!BP$4:BU$32,4,FALSE)),,VLOOKUP($B69,Rose!BP$4:BU$32,4,FALSE))</f>
        <v>0</v>
      </c>
    </row>
    <row r="70" spans="1:28" ht="20" customHeight="1" x14ac:dyDescent="0.15">
      <c r="A70" s="11" t="s">
        <v>26</v>
      </c>
      <c r="B70" s="11" t="s">
        <v>120</v>
      </c>
      <c r="C70" s="11" t="s">
        <v>194</v>
      </c>
      <c r="D70" s="11">
        <v>19</v>
      </c>
      <c r="E70" s="11">
        <v>1</v>
      </c>
      <c r="F70" s="11">
        <v>1.25</v>
      </c>
      <c r="G70" s="11">
        <v>0.5</v>
      </c>
      <c r="H70" s="11">
        <v>0</v>
      </c>
      <c r="I70" s="11">
        <v>3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Q70" s="13"/>
      <c r="R70" s="13"/>
      <c r="S70" s="11">
        <f>IF(ISERROR(VLOOKUP($B70,Rose!D$4:J$32,4,FALSE)),,VLOOKUP($B70,Rose!D$4:J$32,4,FALSE))</f>
        <v>0</v>
      </c>
      <c r="T70" s="11">
        <f>IF(ISERROR(VLOOKUP($B70,Rose!L$4:Q$32,4,FALSE)),,VLOOKUP($B70,Rose!L$4:Q$32,4,FALSE))</f>
        <v>0</v>
      </c>
      <c r="U70" s="11">
        <f>IF(ISERROR(VLOOKUP($B70,Rose!S$4:X$32,4,FALSE)),,VLOOKUP($B70,Rose!S$4:X$32,4,FALSE))</f>
        <v>0</v>
      </c>
      <c r="V70" s="11">
        <f>IF(ISERROR(VLOOKUP($B70,Rose!Z$4:AE$32,4,FALSE)),,VLOOKUP($B70,Rose!Z$4:AE$32,4,FALSE))</f>
        <v>0</v>
      </c>
      <c r="W70" s="11">
        <f>IF(ISERROR(VLOOKUP($B70,Rose!AG$4:AL$32,4,FALSE)),,VLOOKUP($B70,Rose!AG$4:AL$32,4,FALSE))</f>
        <v>0</v>
      </c>
      <c r="X70" s="11">
        <f>IF(ISERROR(VLOOKUP($B70,Rose!AN$4:AS$32,4,FALSE)),,VLOOKUP($B70,Rose!AN$4:AS$32,4,FALSE))</f>
        <v>0</v>
      </c>
      <c r="Y70" s="11">
        <f>IF(ISERROR(VLOOKUP($B70,Rose!AU$4:AZ$32,4,FALSE)),,VLOOKUP($B70,Rose!AU$4:AZ$32,4,FALSE))</f>
        <v>0</v>
      </c>
      <c r="Z70" s="11">
        <f>IF(ISERROR(VLOOKUP($B70,Rose!BB$4:BG$32,4,FALSE)),,VLOOKUP($B70,Rose!BB$4:BG$32,4,FALSE))</f>
        <v>0</v>
      </c>
      <c r="AA70" s="11">
        <f>IF(ISERROR(VLOOKUP($B70,Rose!BI$4:BN$32,4,FALSE)),,VLOOKUP($B70,Rose!BI$4:BN$32,4,FALSE))</f>
        <v>0</v>
      </c>
      <c r="AB70" s="11">
        <f>IF(ISERROR(VLOOKUP($B70,Rose!BP$4:BU$32,4,FALSE)),,VLOOKUP($B70,Rose!BP$4:BU$32,4,FALSE))</f>
        <v>0</v>
      </c>
    </row>
    <row r="71" spans="1:28" ht="20" customHeight="1" x14ac:dyDescent="0.15">
      <c r="A71" s="11" t="s">
        <v>26</v>
      </c>
      <c r="B71" s="11" t="s">
        <v>27</v>
      </c>
      <c r="C71" s="11" t="s">
        <v>93</v>
      </c>
      <c r="D71" s="11">
        <v>24</v>
      </c>
      <c r="E71" s="11">
        <v>16</v>
      </c>
      <c r="F71" s="11">
        <v>6.0703100000000001</v>
      </c>
      <c r="G71" s="11">
        <v>5.1015600000000001</v>
      </c>
      <c r="H71" s="11">
        <v>0</v>
      </c>
      <c r="I71" s="11">
        <v>18</v>
      </c>
      <c r="J71" s="11">
        <v>1</v>
      </c>
      <c r="K71" s="11">
        <v>0</v>
      </c>
      <c r="L71" s="11">
        <v>0</v>
      </c>
      <c r="M71" s="11">
        <v>1</v>
      </c>
      <c r="N71" s="11">
        <v>0</v>
      </c>
      <c r="O71" s="11">
        <v>0</v>
      </c>
      <c r="Q71" s="13"/>
      <c r="R71" s="13"/>
      <c r="S71" s="11">
        <f>IF(ISERROR(VLOOKUP($B71,Rose!D$4:J$32,4,FALSE)),,VLOOKUP($B71,Rose!D$4:J$32,4,FALSE))</f>
        <v>0</v>
      </c>
      <c r="T71" s="11">
        <f>IF(ISERROR(VLOOKUP($B71,Rose!L$4:Q$32,4,FALSE)),,VLOOKUP($B71,Rose!L$4:Q$32,4,FALSE))</f>
        <v>0</v>
      </c>
      <c r="U71" s="11">
        <f>IF(ISERROR(VLOOKUP($B71,Rose!S$4:X$32,4,FALSE)),,VLOOKUP($B71,Rose!S$4:X$32,4,FALSE))</f>
        <v>0</v>
      </c>
      <c r="V71" s="11">
        <f>IF(ISERROR(VLOOKUP($B71,Rose!Z$4:AE$32,4,FALSE)),,VLOOKUP($B71,Rose!Z$4:AE$32,4,FALSE))</f>
        <v>0</v>
      </c>
      <c r="W71" s="11">
        <f>IF(ISERROR(VLOOKUP($B71,Rose!AG$4:AL$32,4,FALSE)),,VLOOKUP($B71,Rose!AG$4:AL$32,4,FALSE))</f>
        <v>0</v>
      </c>
      <c r="X71" s="11">
        <f>IF(ISERROR(VLOOKUP($B71,Rose!AN$4:AS$32,4,FALSE)),,VLOOKUP($B71,Rose!AN$4:AS$32,4,FALSE))</f>
        <v>0</v>
      </c>
      <c r="Y71" s="11">
        <f>IF(ISERROR(VLOOKUP($B71,Rose!AU$4:AZ$32,4,FALSE)),,VLOOKUP($B71,Rose!AU$4:AZ$32,4,FALSE))</f>
        <v>0</v>
      </c>
      <c r="Z71" s="11">
        <f>IF(ISERROR(VLOOKUP($B71,Rose!BB$4:BG$32,4,FALSE)),,VLOOKUP($B71,Rose!BB$4:BG$32,4,FALSE))</f>
        <v>1</v>
      </c>
      <c r="AA71" s="11">
        <f>IF(ISERROR(VLOOKUP($B71,Rose!BI$4:BN$32,4,FALSE)),,VLOOKUP($B71,Rose!BI$4:BN$32,4,FALSE))</f>
        <v>0</v>
      </c>
      <c r="AB71" s="11">
        <f>IF(ISERROR(VLOOKUP($B71,Rose!BP$4:BU$32,4,FALSE)),,VLOOKUP($B71,Rose!BP$4:BU$32,4,FALSE))</f>
        <v>0</v>
      </c>
    </row>
    <row r="72" spans="1:28" ht="20" customHeight="1" x14ac:dyDescent="0.15">
      <c r="A72" s="11" t="s">
        <v>26</v>
      </c>
      <c r="B72" s="11" t="s">
        <v>252</v>
      </c>
      <c r="C72" s="11" t="s">
        <v>340</v>
      </c>
      <c r="D72" s="11">
        <v>1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Q72" s="13"/>
      <c r="R72" s="13"/>
      <c r="S72" s="11">
        <f>IF(ISERROR(VLOOKUP($B72,Rose!D$4:J$32,4,FALSE)),,VLOOKUP($B72,Rose!D$4:J$32,4,FALSE))</f>
        <v>0</v>
      </c>
      <c r="T72" s="11">
        <f>IF(ISERROR(VLOOKUP($B72,Rose!L$4:Q$32,4,FALSE)),,VLOOKUP($B72,Rose!L$4:Q$32,4,FALSE))</f>
        <v>0</v>
      </c>
      <c r="U72" s="11">
        <f>IF(ISERROR(VLOOKUP($B72,Rose!S$4:X$32,4,FALSE)),,VLOOKUP($B72,Rose!S$4:X$32,4,FALSE))</f>
        <v>0</v>
      </c>
      <c r="V72" s="11">
        <f>IF(ISERROR(VLOOKUP($B72,Rose!Z$4:AE$32,4,FALSE)),,VLOOKUP($B72,Rose!Z$4:AE$32,4,FALSE))</f>
        <v>0</v>
      </c>
      <c r="W72" s="11">
        <f>IF(ISERROR(VLOOKUP($B72,Rose!AG$4:AL$32,4,FALSE)),,VLOOKUP($B72,Rose!AG$4:AL$32,4,FALSE))</f>
        <v>0</v>
      </c>
      <c r="X72" s="11">
        <f>IF(ISERROR(VLOOKUP($B72,Rose!AN$4:AS$32,4,FALSE)),,VLOOKUP($B72,Rose!AN$4:AS$32,4,FALSE))</f>
        <v>0</v>
      </c>
      <c r="Y72" s="11">
        <f>IF(ISERROR(VLOOKUP($B72,Rose!AU$4:AZ$32,4,FALSE)),,VLOOKUP($B72,Rose!AU$4:AZ$32,4,FALSE))</f>
        <v>0</v>
      </c>
      <c r="Z72" s="11">
        <f>IF(ISERROR(VLOOKUP($B72,Rose!BB$4:BG$32,4,FALSE)),,VLOOKUP($B72,Rose!BB$4:BG$32,4,FALSE))</f>
        <v>0</v>
      </c>
      <c r="AA72" s="11">
        <f>IF(ISERROR(VLOOKUP($B72,Rose!BI$4:BN$32,4,FALSE)),,VLOOKUP($B72,Rose!BI$4:BN$32,4,FALSE))</f>
        <v>0</v>
      </c>
      <c r="AB72" s="11">
        <f>IF(ISERROR(VLOOKUP($B72,Rose!BP$4:BU$32,4,FALSE)),,VLOOKUP($B72,Rose!BP$4:BU$32,4,FALSE))</f>
        <v>0</v>
      </c>
    </row>
    <row r="73" spans="1:28" ht="20" customHeight="1" x14ac:dyDescent="0.15">
      <c r="A73" s="11" t="s">
        <v>26</v>
      </c>
      <c r="B73" s="11" t="s">
        <v>415</v>
      </c>
      <c r="C73" s="11" t="s">
        <v>91</v>
      </c>
      <c r="D73" s="11">
        <v>44</v>
      </c>
      <c r="E73" s="11">
        <v>23</v>
      </c>
      <c r="F73" s="11">
        <v>6.1195599999999999</v>
      </c>
      <c r="G73" s="11">
        <v>5.5108699999999997</v>
      </c>
      <c r="H73" s="11">
        <v>0</v>
      </c>
      <c r="I73" s="11">
        <v>17</v>
      </c>
      <c r="J73" s="11">
        <v>1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Q73" s="13"/>
      <c r="R73" s="13"/>
      <c r="S73" s="11">
        <f>IF(ISERROR(VLOOKUP($B73,Rose!D$4:J$32,4,FALSE)),,VLOOKUP($B73,Rose!D$4:J$32,4,FALSE))</f>
        <v>0</v>
      </c>
      <c r="T73" s="11">
        <f>IF(ISERROR(VLOOKUP($B73,Rose!L$4:Q$32,4,FALSE)),,VLOOKUP($B73,Rose!L$4:Q$32,4,FALSE))</f>
        <v>0</v>
      </c>
      <c r="U73" s="11">
        <f>IF(ISERROR(VLOOKUP($B73,Rose!S$4:X$32,4,FALSE)),,VLOOKUP($B73,Rose!S$4:X$32,4,FALSE))</f>
        <v>0</v>
      </c>
      <c r="V73" s="11">
        <f>IF(ISERROR(VLOOKUP($B73,Rose!Z$4:AE$32,4,FALSE)),,VLOOKUP($B73,Rose!Z$4:AE$32,4,FALSE))</f>
        <v>0</v>
      </c>
      <c r="W73" s="11">
        <f>IF(ISERROR(VLOOKUP($B73,Rose!AG$4:AL$32,4,FALSE)),,VLOOKUP($B73,Rose!AG$4:AL$32,4,FALSE))</f>
        <v>23</v>
      </c>
      <c r="X73" s="11">
        <f>IF(ISERROR(VLOOKUP($B73,Rose!AN$4:AS$32,4,FALSE)),,VLOOKUP($B73,Rose!AN$4:AS$32,4,FALSE))</f>
        <v>0</v>
      </c>
      <c r="Y73" s="11">
        <f>IF(ISERROR(VLOOKUP($B73,Rose!AU$4:AZ$32,4,FALSE)),,VLOOKUP($B73,Rose!AU$4:AZ$32,4,FALSE))</f>
        <v>0</v>
      </c>
      <c r="Z73" s="11">
        <f>IF(ISERROR(VLOOKUP($B73,Rose!BB$4:BG$32,4,FALSE)),,VLOOKUP($B73,Rose!BB$4:BG$32,4,FALSE))</f>
        <v>0</v>
      </c>
      <c r="AA73" s="11">
        <f>IF(ISERROR(VLOOKUP($B73,Rose!BI$4:BN$32,4,FALSE)),,VLOOKUP($B73,Rose!BI$4:BN$32,4,FALSE))</f>
        <v>0</v>
      </c>
      <c r="AB73" s="11">
        <f>IF(ISERROR(VLOOKUP($B73,Rose!BP$4:BU$32,4,FALSE)),,VLOOKUP($B73,Rose!BP$4:BU$32,4,FALSE))</f>
        <v>0</v>
      </c>
    </row>
    <row r="74" spans="1:28" ht="20" customHeight="1" x14ac:dyDescent="0.15">
      <c r="A74" s="11" t="s">
        <v>26</v>
      </c>
      <c r="B74" s="11" t="s">
        <v>420</v>
      </c>
      <c r="C74" s="11" t="s">
        <v>664</v>
      </c>
      <c r="D74" s="11">
        <v>1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Q74" s="13"/>
      <c r="R74" s="13"/>
      <c r="S74" s="11">
        <f>IF(ISERROR(VLOOKUP($B74,Rose!D$4:J$32,4,FALSE)),,VLOOKUP($B74,Rose!D$4:J$32,4,FALSE))</f>
        <v>0</v>
      </c>
      <c r="T74" s="11">
        <f>IF(ISERROR(VLOOKUP($B74,Rose!L$4:Q$32,4,FALSE)),,VLOOKUP($B74,Rose!L$4:Q$32,4,FALSE))</f>
        <v>0</v>
      </c>
      <c r="U74" s="11">
        <f>IF(ISERROR(VLOOKUP($B74,Rose!S$4:X$32,4,FALSE)),,VLOOKUP($B74,Rose!S$4:X$32,4,FALSE))</f>
        <v>0</v>
      </c>
      <c r="V74" s="11">
        <f>IF(ISERROR(VLOOKUP($B74,Rose!Z$4:AE$32,4,FALSE)),,VLOOKUP($B74,Rose!Z$4:AE$32,4,FALSE))</f>
        <v>0</v>
      </c>
      <c r="W74" s="11">
        <f>IF(ISERROR(VLOOKUP($B74,Rose!AG$4:AL$32,4,FALSE)),,VLOOKUP($B74,Rose!AG$4:AL$32,4,FALSE))</f>
        <v>0</v>
      </c>
      <c r="X74" s="11">
        <f>IF(ISERROR(VLOOKUP($B74,Rose!AN$4:AS$32,4,FALSE)),,VLOOKUP($B74,Rose!AN$4:AS$32,4,FALSE))</f>
        <v>0</v>
      </c>
      <c r="Y74" s="11">
        <f>IF(ISERROR(VLOOKUP($B74,Rose!AU$4:AZ$32,4,FALSE)),,VLOOKUP($B74,Rose!AU$4:AZ$32,4,FALSE))</f>
        <v>0</v>
      </c>
      <c r="Z74" s="11">
        <f>IF(ISERROR(VLOOKUP($B74,Rose!BB$4:BG$32,4,FALSE)),,VLOOKUP($B74,Rose!BB$4:BG$32,4,FALSE))</f>
        <v>0</v>
      </c>
      <c r="AA74" s="11">
        <f>IF(ISERROR(VLOOKUP($B74,Rose!BI$4:BN$32,4,FALSE)),,VLOOKUP($B74,Rose!BI$4:BN$32,4,FALSE))</f>
        <v>0</v>
      </c>
      <c r="AB74" s="11">
        <f>IF(ISERROR(VLOOKUP($B74,Rose!BP$4:BU$32,4,FALSE)),,VLOOKUP($B74,Rose!BP$4:BU$32,4,FALSE))</f>
        <v>0</v>
      </c>
    </row>
    <row r="75" spans="1:28" ht="20" customHeight="1" x14ac:dyDescent="0.15">
      <c r="A75" s="11" t="s">
        <v>26</v>
      </c>
      <c r="B75" s="11" t="s">
        <v>25</v>
      </c>
      <c r="C75" s="11" t="s">
        <v>94</v>
      </c>
      <c r="D75" s="11">
        <v>1</v>
      </c>
      <c r="E75" s="11">
        <v>2</v>
      </c>
      <c r="F75" s="11">
        <v>6</v>
      </c>
      <c r="G75" s="11">
        <v>6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Q75" s="13"/>
      <c r="R75" s="13"/>
      <c r="S75" s="11">
        <f>IF(ISERROR(VLOOKUP($B75,Rose!D$4:J$32,4,FALSE)),,VLOOKUP($B75,Rose!D$4:J$32,4,FALSE))</f>
        <v>0</v>
      </c>
      <c r="T75" s="11">
        <f>IF(ISERROR(VLOOKUP($B75,Rose!L$4:Q$32,4,FALSE)),,VLOOKUP($B75,Rose!L$4:Q$32,4,FALSE))</f>
        <v>0</v>
      </c>
      <c r="U75" s="11">
        <f>IF(ISERROR(VLOOKUP($B75,Rose!S$4:X$32,4,FALSE)),,VLOOKUP($B75,Rose!S$4:X$32,4,FALSE))</f>
        <v>0</v>
      </c>
      <c r="V75" s="11">
        <f>IF(ISERROR(VLOOKUP($B75,Rose!Z$4:AE$32,4,FALSE)),,VLOOKUP($B75,Rose!Z$4:AE$32,4,FALSE))</f>
        <v>0</v>
      </c>
      <c r="W75" s="11">
        <f>IF(ISERROR(VLOOKUP($B75,Rose!AG$4:AL$32,4,FALSE)),,VLOOKUP($B75,Rose!AG$4:AL$32,4,FALSE))</f>
        <v>0</v>
      </c>
      <c r="X75" s="11">
        <f>IF(ISERROR(VLOOKUP($B75,Rose!AN$4:AS$32,4,FALSE)),,VLOOKUP($B75,Rose!AN$4:AS$32,4,FALSE))</f>
        <v>0</v>
      </c>
      <c r="Y75" s="11">
        <f>IF(ISERROR(VLOOKUP($B75,Rose!AU$4:AZ$32,4,FALSE)),,VLOOKUP($B75,Rose!AU$4:AZ$32,4,FALSE))</f>
        <v>0</v>
      </c>
      <c r="Z75" s="11">
        <f>IF(ISERROR(VLOOKUP($B75,Rose!BB$4:BG$32,4,FALSE)),,VLOOKUP($B75,Rose!BB$4:BG$32,4,FALSE))</f>
        <v>0</v>
      </c>
      <c r="AA75" s="11">
        <f>IF(ISERROR(VLOOKUP($B75,Rose!BI$4:BN$32,4,FALSE)),,VLOOKUP($B75,Rose!BI$4:BN$32,4,FALSE))</f>
        <v>1</v>
      </c>
      <c r="AB75" s="11">
        <f>IF(ISERROR(VLOOKUP($B75,Rose!BP$4:BU$32,4,FALSE)),,VLOOKUP($B75,Rose!BP$4:BU$32,4,FALSE))</f>
        <v>0</v>
      </c>
    </row>
    <row r="76" spans="1:28" ht="20" customHeight="1" x14ac:dyDescent="0.15">
      <c r="A76" s="11" t="s">
        <v>26</v>
      </c>
      <c r="B76" s="11" t="s">
        <v>347</v>
      </c>
      <c r="C76" s="11" t="s">
        <v>519</v>
      </c>
      <c r="D76" s="11">
        <v>14</v>
      </c>
      <c r="E76" s="11">
        <v>17</v>
      </c>
      <c r="F76" s="11">
        <v>6.5454999999999997</v>
      </c>
      <c r="G76" s="11">
        <v>5.2683799999999996</v>
      </c>
      <c r="H76" s="11">
        <v>0</v>
      </c>
      <c r="I76" s="11">
        <v>24</v>
      </c>
      <c r="J76" s="11">
        <v>1</v>
      </c>
      <c r="K76" s="11">
        <v>0</v>
      </c>
      <c r="L76" s="11">
        <v>0</v>
      </c>
      <c r="M76" s="11">
        <v>1</v>
      </c>
      <c r="N76" s="11">
        <v>0</v>
      </c>
      <c r="O76" s="11">
        <v>0</v>
      </c>
      <c r="Q76" s="13"/>
      <c r="R76" s="13"/>
      <c r="S76" s="11">
        <f>IF(ISERROR(VLOOKUP($B76,Rose!D$4:J$32,4,FALSE)),,VLOOKUP($B76,Rose!D$4:J$32,4,FALSE))</f>
        <v>0</v>
      </c>
      <c r="T76" s="11">
        <f>IF(ISERROR(VLOOKUP($B76,Rose!L$4:Q$32,4,FALSE)),,VLOOKUP($B76,Rose!L$4:Q$32,4,FALSE))</f>
        <v>0</v>
      </c>
      <c r="U76" s="11">
        <f>IF(ISERROR(VLOOKUP($B76,Rose!S$4:X$32,4,FALSE)),,VLOOKUP($B76,Rose!S$4:X$32,4,FALSE))</f>
        <v>0</v>
      </c>
      <c r="V76" s="11">
        <f>IF(ISERROR(VLOOKUP($B76,Rose!Z$4:AE$32,4,FALSE)),,VLOOKUP($B76,Rose!Z$4:AE$32,4,FALSE))</f>
        <v>0</v>
      </c>
      <c r="W76" s="11">
        <f>IF(ISERROR(VLOOKUP($B76,Rose!AG$4:AL$32,4,FALSE)),,VLOOKUP($B76,Rose!AG$4:AL$32,4,FALSE))</f>
        <v>0</v>
      </c>
      <c r="X76" s="11">
        <f>IF(ISERROR(VLOOKUP($B76,Rose!AN$4:AS$32,4,FALSE)),,VLOOKUP($B76,Rose!AN$4:AS$32,4,FALSE))</f>
        <v>0</v>
      </c>
      <c r="Y76" s="11">
        <f>IF(ISERROR(VLOOKUP($B76,Rose!AU$4:AZ$32,4,FALSE)),,VLOOKUP($B76,Rose!AU$4:AZ$32,4,FALSE))</f>
        <v>0</v>
      </c>
      <c r="Z76" s="11">
        <f>IF(ISERROR(VLOOKUP($B76,Rose!BB$4:BG$32,4,FALSE)),,VLOOKUP($B76,Rose!BB$4:BG$32,4,FALSE))</f>
        <v>0</v>
      </c>
      <c r="AA76" s="11">
        <f>IF(ISERROR(VLOOKUP($B76,Rose!BI$4:BN$32,4,FALSE)),,VLOOKUP($B76,Rose!BI$4:BN$32,4,FALSE))</f>
        <v>0</v>
      </c>
      <c r="AB76" s="11">
        <f>IF(ISERROR(VLOOKUP($B76,Rose!BP$4:BU$32,4,FALSE)),,VLOOKUP($B76,Rose!BP$4:BU$32,4,FALSE))</f>
        <v>0</v>
      </c>
    </row>
    <row r="77" spans="1:28" ht="20" customHeight="1" x14ac:dyDescent="0.15">
      <c r="A77" s="11" t="s">
        <v>26</v>
      </c>
      <c r="B77" s="11" t="s">
        <v>484</v>
      </c>
      <c r="C77" s="11" t="s">
        <v>664</v>
      </c>
      <c r="D77" s="11">
        <v>1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Q77" s="13"/>
      <c r="R77" s="13"/>
      <c r="S77" s="11">
        <f>IF(ISERROR(VLOOKUP($B77,Rose!D$4:J$32,4,FALSE)),,VLOOKUP($B77,Rose!D$4:J$32,4,FALSE))</f>
        <v>0</v>
      </c>
      <c r="T77" s="11">
        <f>IF(ISERROR(VLOOKUP($B77,Rose!L$4:Q$32,4,FALSE)),,VLOOKUP($B77,Rose!L$4:Q$32,4,FALSE))</f>
        <v>0</v>
      </c>
      <c r="U77" s="11">
        <f>IF(ISERROR(VLOOKUP($B77,Rose!S$4:X$32,4,FALSE)),,VLOOKUP($B77,Rose!S$4:X$32,4,FALSE))</f>
        <v>0</v>
      </c>
      <c r="V77" s="11">
        <f>IF(ISERROR(VLOOKUP($B77,Rose!Z$4:AE$32,4,FALSE)),,VLOOKUP($B77,Rose!Z$4:AE$32,4,FALSE))</f>
        <v>0</v>
      </c>
      <c r="W77" s="11">
        <f>IF(ISERROR(VLOOKUP($B77,Rose!AG$4:AL$32,4,FALSE)),,VLOOKUP($B77,Rose!AG$4:AL$32,4,FALSE))</f>
        <v>0</v>
      </c>
      <c r="X77" s="11">
        <f>IF(ISERROR(VLOOKUP($B77,Rose!AN$4:AS$32,4,FALSE)),,VLOOKUP($B77,Rose!AN$4:AS$32,4,FALSE))</f>
        <v>0</v>
      </c>
      <c r="Y77" s="11">
        <f>IF(ISERROR(VLOOKUP($B77,Rose!AU$4:AZ$32,4,FALSE)),,VLOOKUP($B77,Rose!AU$4:AZ$32,4,FALSE))</f>
        <v>0</v>
      </c>
      <c r="Z77" s="11">
        <f>IF(ISERROR(VLOOKUP($B77,Rose!BB$4:BG$32,4,FALSE)),,VLOOKUP($B77,Rose!BB$4:BG$32,4,FALSE))</f>
        <v>0</v>
      </c>
      <c r="AA77" s="11">
        <f>IF(ISERROR(VLOOKUP($B77,Rose!BI$4:BN$32,4,FALSE)),,VLOOKUP($B77,Rose!BI$4:BN$32,4,FALSE))</f>
        <v>0</v>
      </c>
      <c r="AB77" s="11">
        <f>IF(ISERROR(VLOOKUP($B77,Rose!BP$4:BU$32,4,FALSE)),,VLOOKUP($B77,Rose!BP$4:BU$32,4,FALSE))</f>
        <v>0</v>
      </c>
    </row>
    <row r="78" spans="1:28" ht="20" customHeight="1" x14ac:dyDescent="0.15">
      <c r="A78" s="11" t="s">
        <v>26</v>
      </c>
      <c r="B78" s="11" t="s">
        <v>516</v>
      </c>
      <c r="C78" s="11" t="s">
        <v>517</v>
      </c>
      <c r="D78" s="11">
        <v>5</v>
      </c>
      <c r="E78" s="11">
        <v>22</v>
      </c>
      <c r="F78" s="11">
        <v>6.0625</v>
      </c>
      <c r="G78" s="11">
        <v>4.3352300000000001</v>
      </c>
      <c r="H78" s="11">
        <v>0</v>
      </c>
      <c r="I78" s="11">
        <v>37</v>
      </c>
      <c r="J78" s="11">
        <v>0</v>
      </c>
      <c r="K78" s="11">
        <v>0</v>
      </c>
      <c r="L78" s="11">
        <v>0</v>
      </c>
      <c r="M78" s="11">
        <v>0</v>
      </c>
      <c r="N78" s="11">
        <v>1</v>
      </c>
      <c r="O78" s="11">
        <v>0</v>
      </c>
      <c r="Q78" s="13"/>
      <c r="R78" s="13"/>
      <c r="S78" s="11">
        <f>IF(ISERROR(VLOOKUP($B78,Rose!D$4:J$32,4,FALSE)),,VLOOKUP($B78,Rose!D$4:J$32,4,FALSE))</f>
        <v>0</v>
      </c>
      <c r="T78" s="11">
        <f>IF(ISERROR(VLOOKUP($B78,Rose!L$4:Q$32,4,FALSE)),,VLOOKUP($B78,Rose!L$4:Q$32,4,FALSE))</f>
        <v>0</v>
      </c>
      <c r="U78" s="11">
        <f>IF(ISERROR(VLOOKUP($B78,Rose!S$4:X$32,4,FALSE)),,VLOOKUP($B78,Rose!S$4:X$32,4,FALSE))</f>
        <v>0</v>
      </c>
      <c r="V78" s="11">
        <f>IF(ISERROR(VLOOKUP($B78,Rose!Z$4:AE$32,4,FALSE)),,VLOOKUP($B78,Rose!Z$4:AE$32,4,FALSE))</f>
        <v>0</v>
      </c>
      <c r="W78" s="11">
        <f>IF(ISERROR(VLOOKUP($B78,Rose!AG$4:AL$32,4,FALSE)),,VLOOKUP($B78,Rose!AG$4:AL$32,4,FALSE))</f>
        <v>0</v>
      </c>
      <c r="X78" s="11">
        <f>IF(ISERROR(VLOOKUP($B78,Rose!AN$4:AS$32,4,FALSE)),,VLOOKUP($B78,Rose!AN$4:AS$32,4,FALSE))</f>
        <v>0</v>
      </c>
      <c r="Y78" s="11">
        <f>IF(ISERROR(VLOOKUP($B78,Rose!AU$4:AZ$32,4,FALSE)),,VLOOKUP($B78,Rose!AU$4:AZ$32,4,FALSE))</f>
        <v>0</v>
      </c>
      <c r="Z78" s="11">
        <f>IF(ISERROR(VLOOKUP($B78,Rose!BB$4:BG$32,4,FALSE)),,VLOOKUP($B78,Rose!BB$4:BG$32,4,FALSE))</f>
        <v>0</v>
      </c>
      <c r="AA78" s="11">
        <f>IF(ISERROR(VLOOKUP($B78,Rose!BI$4:BN$32,4,FALSE)),,VLOOKUP($B78,Rose!BI$4:BN$32,4,FALSE))</f>
        <v>0</v>
      </c>
      <c r="AB78" s="11">
        <f>IF(ISERROR(VLOOKUP($B78,Rose!BP$4:BU$32,4,FALSE)),,VLOOKUP($B78,Rose!BP$4:BU$32,4,FALSE))</f>
        <v>6</v>
      </c>
    </row>
    <row r="79" spans="1:28" ht="20" customHeight="1" x14ac:dyDescent="0.15">
      <c r="A79" s="11" t="s">
        <v>26</v>
      </c>
      <c r="B79" s="11" t="s">
        <v>253</v>
      </c>
      <c r="C79" s="11" t="s">
        <v>96</v>
      </c>
      <c r="D79" s="11">
        <v>25</v>
      </c>
      <c r="E79" s="11">
        <v>23</v>
      </c>
      <c r="F79" s="11">
        <v>6.2771699999999999</v>
      </c>
      <c r="G79" s="11">
        <v>4.9945599999999999</v>
      </c>
      <c r="H79" s="11">
        <v>0</v>
      </c>
      <c r="I79" s="11">
        <v>29</v>
      </c>
      <c r="J79" s="11">
        <v>0</v>
      </c>
      <c r="K79" s="11">
        <v>0</v>
      </c>
      <c r="L79" s="11">
        <v>0</v>
      </c>
      <c r="M79" s="11">
        <v>1</v>
      </c>
      <c r="N79" s="11">
        <v>0</v>
      </c>
      <c r="O79" s="11">
        <v>0</v>
      </c>
      <c r="Q79" s="13"/>
      <c r="R79" s="13"/>
      <c r="S79" s="11">
        <f>IF(ISERROR(VLOOKUP($B79,Rose!D$4:J$32,4,FALSE)),,VLOOKUP($B79,Rose!D$4:J$32,4,FALSE))</f>
        <v>0</v>
      </c>
      <c r="T79" s="11">
        <f>IF(ISERROR(VLOOKUP($B79,Rose!L$4:Q$32,4,FALSE)),,VLOOKUP($B79,Rose!L$4:Q$32,4,FALSE))</f>
        <v>0</v>
      </c>
      <c r="U79" s="11">
        <f>IF(ISERROR(VLOOKUP($B79,Rose!S$4:X$32,4,FALSE)),,VLOOKUP($B79,Rose!S$4:X$32,4,FALSE))</f>
        <v>0</v>
      </c>
      <c r="V79" s="11">
        <f>IF(ISERROR(VLOOKUP($B79,Rose!Z$4:AE$32,4,FALSE)),,VLOOKUP($B79,Rose!Z$4:AE$32,4,FALSE))</f>
        <v>0</v>
      </c>
      <c r="W79" s="11">
        <f>IF(ISERROR(VLOOKUP($B79,Rose!AG$4:AL$32,4,FALSE)),,VLOOKUP($B79,Rose!AG$4:AL$32,4,FALSE))</f>
        <v>0</v>
      </c>
      <c r="X79" s="11">
        <f>IF(ISERROR(VLOOKUP($B79,Rose!AN$4:AS$32,4,FALSE)),,VLOOKUP($B79,Rose!AN$4:AS$32,4,FALSE))</f>
        <v>13</v>
      </c>
      <c r="Y79" s="11">
        <f>IF(ISERROR(VLOOKUP($B79,Rose!AU$4:AZ$32,4,FALSE)),,VLOOKUP($B79,Rose!AU$4:AZ$32,4,FALSE))</f>
        <v>0</v>
      </c>
      <c r="Z79" s="11">
        <f>IF(ISERROR(VLOOKUP($B79,Rose!BB$4:BG$32,4,FALSE)),,VLOOKUP($B79,Rose!BB$4:BG$32,4,FALSE))</f>
        <v>0</v>
      </c>
      <c r="AA79" s="11">
        <f>IF(ISERROR(VLOOKUP($B79,Rose!BI$4:BN$32,4,FALSE)),,VLOOKUP($B79,Rose!BI$4:BN$32,4,FALSE))</f>
        <v>0</v>
      </c>
      <c r="AB79" s="11">
        <f>IF(ISERROR(VLOOKUP($B79,Rose!BP$4:BU$32,4,FALSE)),,VLOOKUP($B79,Rose!BP$4:BU$32,4,FALSE))</f>
        <v>0</v>
      </c>
    </row>
    <row r="80" spans="1:28" ht="20" customHeight="1" x14ac:dyDescent="0.15">
      <c r="A80" s="11" t="s">
        <v>26</v>
      </c>
      <c r="B80" s="11" t="s">
        <v>44</v>
      </c>
      <c r="C80" s="11" t="s">
        <v>664</v>
      </c>
      <c r="D80" s="11">
        <v>34</v>
      </c>
      <c r="E80" s="11">
        <v>1</v>
      </c>
      <c r="F80" s="11">
        <v>1.75</v>
      </c>
      <c r="G80" s="11">
        <v>1.75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Q80" s="13"/>
      <c r="R80" s="13"/>
      <c r="S80" s="11">
        <f>IF(ISERROR(VLOOKUP($B80,Rose!D$4:J$32,4,FALSE)),,VLOOKUP($B80,Rose!D$4:J$32,4,FALSE))</f>
        <v>0</v>
      </c>
      <c r="T80" s="11">
        <f>IF(ISERROR(VLOOKUP($B80,Rose!L$4:Q$32,4,FALSE)),,VLOOKUP($B80,Rose!L$4:Q$32,4,FALSE))</f>
        <v>0</v>
      </c>
      <c r="U80" s="11">
        <f>IF(ISERROR(VLOOKUP($B80,Rose!S$4:X$32,4,FALSE)),,VLOOKUP($B80,Rose!S$4:X$32,4,FALSE))</f>
        <v>0</v>
      </c>
      <c r="V80" s="11">
        <f>IF(ISERROR(VLOOKUP($B80,Rose!Z$4:AE$32,4,FALSE)),,VLOOKUP($B80,Rose!Z$4:AE$32,4,FALSE))</f>
        <v>0</v>
      </c>
      <c r="W80" s="11">
        <f>IF(ISERROR(VLOOKUP($B80,Rose!AG$4:AL$32,4,FALSE)),,VLOOKUP($B80,Rose!AG$4:AL$32,4,FALSE))</f>
        <v>0</v>
      </c>
      <c r="X80" s="11">
        <f>IF(ISERROR(VLOOKUP($B80,Rose!AN$4:AS$32,4,FALSE)),,VLOOKUP($B80,Rose!AN$4:AS$32,4,FALSE))</f>
        <v>0</v>
      </c>
      <c r="Y80" s="11">
        <f>IF(ISERROR(VLOOKUP($B80,Rose!AU$4:AZ$32,4,FALSE)),,VLOOKUP($B80,Rose!AU$4:AZ$32,4,FALSE))</f>
        <v>0</v>
      </c>
      <c r="Z80" s="11">
        <f>IF(ISERROR(VLOOKUP($B80,Rose!BB$4:BG$32,4,FALSE)),,VLOOKUP($B80,Rose!BB$4:BG$32,4,FALSE))</f>
        <v>0</v>
      </c>
      <c r="AA80" s="11">
        <f>IF(ISERROR(VLOOKUP($B80,Rose!BI$4:BN$32,4,FALSE)),,VLOOKUP($B80,Rose!BI$4:BN$32,4,FALSE))</f>
        <v>0</v>
      </c>
      <c r="AB80" s="11">
        <f>IF(ISERROR(VLOOKUP($B80,Rose!BP$4:BU$32,4,FALSE)),,VLOOKUP($B80,Rose!BP$4:BU$32,4,FALSE))</f>
        <v>0</v>
      </c>
    </row>
    <row r="81" spans="1:28" ht="20" customHeight="1" x14ac:dyDescent="0.15">
      <c r="A81" s="11" t="s">
        <v>26</v>
      </c>
      <c r="B81" s="11" t="s">
        <v>104</v>
      </c>
      <c r="C81" s="11" t="s">
        <v>95</v>
      </c>
      <c r="D81" s="11">
        <v>23</v>
      </c>
      <c r="E81" s="11">
        <v>4</v>
      </c>
      <c r="F81" s="11">
        <v>6.21875</v>
      </c>
      <c r="G81" s="11">
        <v>5.46875</v>
      </c>
      <c r="H81" s="11">
        <v>0</v>
      </c>
      <c r="I81" s="11">
        <v>3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Q81" s="13"/>
      <c r="R81" s="13"/>
      <c r="S81" s="11">
        <f>IF(ISERROR(VLOOKUP($B81,Rose!D$4:J$32,4,FALSE)),,VLOOKUP($B81,Rose!D$4:J$32,4,FALSE))</f>
        <v>0</v>
      </c>
      <c r="T81" s="11">
        <f>IF(ISERROR(VLOOKUP($B81,Rose!L$4:Q$32,4,FALSE)),,VLOOKUP($B81,Rose!L$4:Q$32,4,FALSE))</f>
        <v>0</v>
      </c>
      <c r="U81" s="11">
        <f>IF(ISERROR(VLOOKUP($B81,Rose!S$4:X$32,4,FALSE)),,VLOOKUP($B81,Rose!S$4:X$32,4,FALSE))</f>
        <v>0</v>
      </c>
      <c r="V81" s="11">
        <f>IF(ISERROR(VLOOKUP($B81,Rose!Z$4:AE$32,4,FALSE)),,VLOOKUP($B81,Rose!Z$4:AE$32,4,FALSE))</f>
        <v>1</v>
      </c>
      <c r="W81" s="11">
        <f>IF(ISERROR(VLOOKUP($B81,Rose!AG$4:AL$32,4,FALSE)),,VLOOKUP($B81,Rose!AG$4:AL$32,4,FALSE))</f>
        <v>0</v>
      </c>
      <c r="X81" s="11">
        <f>IF(ISERROR(VLOOKUP($B81,Rose!AN$4:AS$32,4,FALSE)),,VLOOKUP($B81,Rose!AN$4:AS$32,4,FALSE))</f>
        <v>0</v>
      </c>
      <c r="Y81" s="11">
        <f>IF(ISERROR(VLOOKUP($B81,Rose!AU$4:AZ$32,4,FALSE)),,VLOOKUP($B81,Rose!AU$4:AZ$32,4,FALSE))</f>
        <v>0</v>
      </c>
      <c r="Z81" s="11">
        <f>IF(ISERROR(VLOOKUP($B81,Rose!BB$4:BG$32,4,FALSE)),,VLOOKUP($B81,Rose!BB$4:BG$32,4,FALSE))</f>
        <v>0</v>
      </c>
      <c r="AA81" s="11">
        <f>IF(ISERROR(VLOOKUP($B81,Rose!BI$4:BN$32,4,FALSE)),,VLOOKUP($B81,Rose!BI$4:BN$32,4,FALSE))</f>
        <v>0</v>
      </c>
      <c r="AB81" s="11">
        <f>IF(ISERROR(VLOOKUP($B81,Rose!BP$4:BU$32,4,FALSE)),,VLOOKUP($B81,Rose!BP$4:BU$32,4,FALSE))</f>
        <v>0</v>
      </c>
    </row>
    <row r="82" spans="1:28" ht="20" customHeight="1" x14ac:dyDescent="0.15">
      <c r="A82" s="11" t="s">
        <v>26</v>
      </c>
      <c r="B82" s="11" t="s">
        <v>669</v>
      </c>
      <c r="C82" s="11" t="s">
        <v>94</v>
      </c>
      <c r="D82" s="11">
        <v>1</v>
      </c>
      <c r="E82" s="11">
        <v>3</v>
      </c>
      <c r="F82" s="11">
        <v>6</v>
      </c>
      <c r="G82" s="11">
        <v>6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Q82" s="13"/>
      <c r="R82" s="13"/>
      <c r="S82" s="11">
        <f>IF(ISERROR(VLOOKUP($B82,Rose!D$4:J$32,4,FALSE)),,VLOOKUP($B82,Rose!D$4:J$32,4,FALSE))</f>
        <v>0</v>
      </c>
      <c r="T82" s="11">
        <f>IF(ISERROR(VLOOKUP($B82,Rose!L$4:Q$32,4,FALSE)),,VLOOKUP($B82,Rose!L$4:Q$32,4,FALSE))</f>
        <v>0</v>
      </c>
      <c r="U82" s="11">
        <f>IF(ISERROR(VLOOKUP($B82,Rose!S$4:X$32,4,FALSE)),,VLOOKUP($B82,Rose!S$4:X$32,4,FALSE))</f>
        <v>0</v>
      </c>
      <c r="V82" s="11">
        <f>IF(ISERROR(VLOOKUP($B82,Rose!Z$4:AE$32,4,FALSE)),,VLOOKUP($B82,Rose!Z$4:AE$32,4,FALSE))</f>
        <v>0</v>
      </c>
      <c r="W82" s="11">
        <f>IF(ISERROR(VLOOKUP($B82,Rose!AG$4:AL$32,4,FALSE)),,VLOOKUP($B82,Rose!AG$4:AL$32,4,FALSE))</f>
        <v>0</v>
      </c>
      <c r="X82" s="11">
        <f>IF(ISERROR(VLOOKUP($B82,Rose!AN$4:AS$32,4,FALSE)),,VLOOKUP($B82,Rose!AN$4:AS$32,4,FALSE))</f>
        <v>0</v>
      </c>
      <c r="Y82" s="11">
        <f>IF(ISERROR(VLOOKUP($B82,Rose!AU$4:AZ$32,4,FALSE)),,VLOOKUP($B82,Rose!AU$4:AZ$32,4,FALSE))</f>
        <v>0</v>
      </c>
      <c r="Z82" s="11">
        <f>IF(ISERROR(VLOOKUP($B82,Rose!BB$4:BG$32,4,FALSE)),,VLOOKUP($B82,Rose!BB$4:BG$32,4,FALSE))</f>
        <v>0</v>
      </c>
      <c r="AA82" s="11">
        <f>IF(ISERROR(VLOOKUP($B82,Rose!BI$4:BN$32,4,FALSE)),,VLOOKUP($B82,Rose!BI$4:BN$32,4,FALSE))</f>
        <v>1</v>
      </c>
      <c r="AB82" s="11">
        <f>IF(ISERROR(VLOOKUP($B82,Rose!BP$4:BU$32,4,FALSE)),,VLOOKUP($B82,Rose!BP$4:BU$32,4,FALSE))</f>
        <v>0</v>
      </c>
    </row>
    <row r="83" spans="1:28" ht="20" customHeight="1" x14ac:dyDescent="0.15">
      <c r="A83" s="11" t="s">
        <v>26</v>
      </c>
      <c r="B83" s="11" t="s">
        <v>704</v>
      </c>
      <c r="C83" s="11" t="s">
        <v>244</v>
      </c>
      <c r="D83" s="11">
        <v>10</v>
      </c>
      <c r="E83" s="11">
        <v>20</v>
      </c>
      <c r="F83" s="11">
        <v>6.3062500000000004</v>
      </c>
      <c r="G83" s="11">
        <v>4.9812500000000002</v>
      </c>
      <c r="H83" s="11">
        <v>0</v>
      </c>
      <c r="I83" s="11">
        <v>32</v>
      </c>
      <c r="J83" s="11">
        <v>2</v>
      </c>
      <c r="K83" s="11">
        <v>0</v>
      </c>
      <c r="L83" s="11">
        <v>0</v>
      </c>
      <c r="M83" s="11">
        <v>1</v>
      </c>
      <c r="N83" s="11">
        <v>0</v>
      </c>
      <c r="O83" s="11">
        <v>0</v>
      </c>
      <c r="Q83" s="13"/>
      <c r="R83" s="13"/>
      <c r="S83" s="11">
        <f>IF(ISERROR(VLOOKUP($B83,Rose!D$4:J$32,4,FALSE)),,VLOOKUP($B83,Rose!D$4:J$32,4,FALSE))</f>
        <v>0</v>
      </c>
      <c r="T83" s="11">
        <f>IF(ISERROR(VLOOKUP($B83,Rose!L$4:Q$32,4,FALSE)),,VLOOKUP($B83,Rose!L$4:Q$32,4,FALSE))</f>
        <v>0</v>
      </c>
      <c r="U83" s="11">
        <f>IF(ISERROR(VLOOKUP($B83,Rose!S$4:X$32,4,FALSE)),,VLOOKUP($B83,Rose!S$4:X$32,4,FALSE))</f>
        <v>0</v>
      </c>
      <c r="V83" s="11">
        <f>IF(ISERROR(VLOOKUP($B83,Rose!Z$4:AE$32,4,FALSE)),,VLOOKUP($B83,Rose!Z$4:AE$32,4,FALSE))</f>
        <v>0</v>
      </c>
      <c r="W83" s="11">
        <f>IF(ISERROR(VLOOKUP($B83,Rose!AG$4:AL$32,4,FALSE)),,VLOOKUP($B83,Rose!AG$4:AL$32,4,FALSE))</f>
        <v>0</v>
      </c>
      <c r="X83" s="11">
        <f>IF(ISERROR(VLOOKUP($B83,Rose!AN$4:AS$32,4,FALSE)),,VLOOKUP($B83,Rose!AN$4:AS$32,4,FALSE))</f>
        <v>0</v>
      </c>
      <c r="Y83" s="11">
        <f>IF(ISERROR(VLOOKUP($B83,Rose!AU$4:AZ$32,4,FALSE)),,VLOOKUP($B83,Rose!AU$4:AZ$32,4,FALSE))</f>
        <v>1</v>
      </c>
      <c r="Z83" s="11">
        <f>IF(ISERROR(VLOOKUP($B83,Rose!BB$4:BG$32,4,FALSE)),,VLOOKUP($B83,Rose!BB$4:BG$32,4,FALSE))</f>
        <v>0</v>
      </c>
      <c r="AA83" s="11">
        <f>IF(ISERROR(VLOOKUP($B83,Rose!BI$4:BN$32,4,FALSE)),,VLOOKUP($B83,Rose!BI$4:BN$32,4,FALSE))</f>
        <v>0</v>
      </c>
      <c r="AB83" s="11">
        <f>IF(ISERROR(VLOOKUP($B83,Rose!BP$4:BU$32,4,FALSE)),,VLOOKUP($B83,Rose!BP$4:BU$32,4,FALSE))</f>
        <v>0</v>
      </c>
    </row>
    <row r="84" spans="1:28" ht="20" customHeight="1" x14ac:dyDescent="0.15">
      <c r="A84" s="11" t="s">
        <v>26</v>
      </c>
      <c r="B84" s="11" t="s">
        <v>532</v>
      </c>
      <c r="C84" s="11" t="s">
        <v>95</v>
      </c>
      <c r="D84" s="11">
        <v>1</v>
      </c>
      <c r="E84" s="11">
        <v>1</v>
      </c>
      <c r="F84" s="11">
        <v>6</v>
      </c>
      <c r="G84" s="11">
        <v>6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Q84" s="13"/>
      <c r="R84" s="13"/>
      <c r="S84" s="11">
        <f>IF(ISERROR(VLOOKUP($B84,Rose!D$4:J$32,4,FALSE)),,VLOOKUP($B84,Rose!D$4:J$32,4,FALSE))</f>
        <v>0</v>
      </c>
      <c r="T84" s="11">
        <f>IF(ISERROR(VLOOKUP($B84,Rose!L$4:Q$32,4,FALSE)),,VLOOKUP($B84,Rose!L$4:Q$32,4,FALSE))</f>
        <v>0</v>
      </c>
      <c r="U84" s="11">
        <f>IF(ISERROR(VLOOKUP($B84,Rose!S$4:X$32,4,FALSE)),,VLOOKUP($B84,Rose!S$4:X$32,4,FALSE))</f>
        <v>0</v>
      </c>
      <c r="V84" s="11">
        <f>IF(ISERROR(VLOOKUP($B84,Rose!Z$4:AE$32,4,FALSE)),,VLOOKUP($B84,Rose!Z$4:AE$32,4,FALSE))</f>
        <v>0</v>
      </c>
      <c r="W84" s="11">
        <f>IF(ISERROR(VLOOKUP($B84,Rose!AG$4:AL$32,4,FALSE)),,VLOOKUP($B84,Rose!AG$4:AL$32,4,FALSE))</f>
        <v>0</v>
      </c>
      <c r="X84" s="11">
        <f>IF(ISERROR(VLOOKUP($B84,Rose!AN$4:AS$32,4,FALSE)),,VLOOKUP($B84,Rose!AN$4:AS$32,4,FALSE))</f>
        <v>0</v>
      </c>
      <c r="Y84" s="11">
        <f>IF(ISERROR(VLOOKUP($B84,Rose!AU$4:AZ$32,4,FALSE)),,VLOOKUP($B84,Rose!AU$4:AZ$32,4,FALSE))</f>
        <v>0</v>
      </c>
      <c r="Z84" s="11">
        <f>IF(ISERROR(VLOOKUP($B84,Rose!BB$4:BG$32,4,FALSE)),,VLOOKUP($B84,Rose!BB$4:BG$32,4,FALSE))</f>
        <v>0</v>
      </c>
      <c r="AA84" s="11">
        <f>IF(ISERROR(VLOOKUP($B84,Rose!BI$4:BN$32,4,FALSE)),,VLOOKUP($B84,Rose!BI$4:BN$32,4,FALSE))</f>
        <v>0</v>
      </c>
      <c r="AB84" s="11">
        <f>IF(ISERROR(VLOOKUP($B84,Rose!BP$4:BU$32,4,FALSE)),,VLOOKUP($B84,Rose!BP$4:BU$32,4,FALSE))</f>
        <v>0</v>
      </c>
    </row>
    <row r="85" spans="1:28" ht="20" customHeight="1" x14ac:dyDescent="0.15">
      <c r="A85" s="11" t="s">
        <v>26</v>
      </c>
      <c r="B85" s="11" t="s">
        <v>515</v>
      </c>
      <c r="C85" s="11" t="s">
        <v>194</v>
      </c>
      <c r="D85" s="11">
        <v>8</v>
      </c>
      <c r="E85" s="11">
        <v>22</v>
      </c>
      <c r="F85" s="11">
        <v>6.0227300000000001</v>
      </c>
      <c r="G85" s="11">
        <v>4.75</v>
      </c>
      <c r="H85" s="11">
        <v>0</v>
      </c>
      <c r="I85" s="11">
        <v>30</v>
      </c>
      <c r="J85" s="11">
        <v>1</v>
      </c>
      <c r="K85" s="11">
        <v>0</v>
      </c>
      <c r="L85" s="11">
        <v>0</v>
      </c>
      <c r="M85" s="11">
        <v>2</v>
      </c>
      <c r="N85" s="11">
        <v>0</v>
      </c>
      <c r="O85" s="11">
        <v>0</v>
      </c>
      <c r="Q85" s="13"/>
      <c r="R85" s="13"/>
      <c r="S85" s="11">
        <f>IF(ISERROR(VLOOKUP($B85,Rose!D$4:J$32,4,FALSE)),,VLOOKUP($B85,Rose!D$4:J$32,4,FALSE))</f>
        <v>0</v>
      </c>
      <c r="T85" s="11">
        <f>IF(ISERROR(VLOOKUP($B85,Rose!L$4:Q$32,4,FALSE)),,VLOOKUP($B85,Rose!L$4:Q$32,4,FALSE))</f>
        <v>1</v>
      </c>
      <c r="U85" s="11">
        <f>IF(ISERROR(VLOOKUP($B85,Rose!S$4:X$32,4,FALSE)),,VLOOKUP($B85,Rose!S$4:X$32,4,FALSE))</f>
        <v>0</v>
      </c>
      <c r="V85" s="11">
        <f>IF(ISERROR(VLOOKUP($B85,Rose!Z$4:AE$32,4,FALSE)),,VLOOKUP($B85,Rose!Z$4:AE$32,4,FALSE))</f>
        <v>0</v>
      </c>
      <c r="W85" s="11">
        <f>IF(ISERROR(VLOOKUP($B85,Rose!AG$4:AL$32,4,FALSE)),,VLOOKUP($B85,Rose!AG$4:AL$32,4,FALSE))</f>
        <v>0</v>
      </c>
      <c r="X85" s="11">
        <f>IF(ISERROR(VLOOKUP($B85,Rose!AN$4:AS$32,4,FALSE)),,VLOOKUP($B85,Rose!AN$4:AS$32,4,FALSE))</f>
        <v>0</v>
      </c>
      <c r="Y85" s="11">
        <f>IF(ISERROR(VLOOKUP($B85,Rose!AU$4:AZ$32,4,FALSE)),,VLOOKUP($B85,Rose!AU$4:AZ$32,4,FALSE))</f>
        <v>0</v>
      </c>
      <c r="Z85" s="11">
        <f>IF(ISERROR(VLOOKUP($B85,Rose!BB$4:BG$32,4,FALSE)),,VLOOKUP($B85,Rose!BB$4:BG$32,4,FALSE))</f>
        <v>0</v>
      </c>
      <c r="AA85" s="11">
        <f>IF(ISERROR(VLOOKUP($B85,Rose!BI$4:BN$32,4,FALSE)),,VLOOKUP($B85,Rose!BI$4:BN$32,4,FALSE))</f>
        <v>0</v>
      </c>
      <c r="AB85" s="11">
        <f>IF(ISERROR(VLOOKUP($B85,Rose!BP$4:BU$32,4,FALSE)),,VLOOKUP($B85,Rose!BP$4:BU$32,4,FALSE))</f>
        <v>0</v>
      </c>
    </row>
    <row r="86" spans="1:28" ht="20" customHeight="1" x14ac:dyDescent="0.15">
      <c r="A86" s="11" t="s">
        <v>26</v>
      </c>
      <c r="B86" s="11" t="s">
        <v>533</v>
      </c>
      <c r="C86" s="11" t="s">
        <v>521</v>
      </c>
      <c r="D86" s="11">
        <v>1</v>
      </c>
      <c r="E86" s="11">
        <v>1</v>
      </c>
      <c r="F86" s="11">
        <v>6</v>
      </c>
      <c r="G86" s="11">
        <v>6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Q86" s="13"/>
      <c r="R86" s="13"/>
      <c r="S86" s="11">
        <f>IF(ISERROR(VLOOKUP($B86,Rose!D$4:J$32,4,FALSE)),,VLOOKUP($B86,Rose!D$4:J$32,4,FALSE))</f>
        <v>0</v>
      </c>
      <c r="T86" s="11">
        <f>IF(ISERROR(VLOOKUP($B86,Rose!L$4:Q$32,4,FALSE)),,VLOOKUP($B86,Rose!L$4:Q$32,4,FALSE))</f>
        <v>0</v>
      </c>
      <c r="U86" s="11">
        <f>IF(ISERROR(VLOOKUP($B86,Rose!S$4:X$32,4,FALSE)),,VLOOKUP($B86,Rose!S$4:X$32,4,FALSE))</f>
        <v>0</v>
      </c>
      <c r="V86" s="11">
        <f>IF(ISERROR(VLOOKUP($B86,Rose!Z$4:AE$32,4,FALSE)),,VLOOKUP($B86,Rose!Z$4:AE$32,4,FALSE))</f>
        <v>0</v>
      </c>
      <c r="W86" s="11">
        <f>IF(ISERROR(VLOOKUP($B86,Rose!AG$4:AL$32,4,FALSE)),,VLOOKUP($B86,Rose!AG$4:AL$32,4,FALSE))</f>
        <v>0</v>
      </c>
      <c r="X86" s="11">
        <f>IF(ISERROR(VLOOKUP($B86,Rose!AN$4:AS$32,4,FALSE)),,VLOOKUP($B86,Rose!AN$4:AS$32,4,FALSE))</f>
        <v>0</v>
      </c>
      <c r="Y86" s="11">
        <f>IF(ISERROR(VLOOKUP($B86,Rose!AU$4:AZ$32,4,FALSE)),,VLOOKUP($B86,Rose!AU$4:AZ$32,4,FALSE))</f>
        <v>0</v>
      </c>
      <c r="Z86" s="11">
        <f>IF(ISERROR(VLOOKUP($B86,Rose!BB$4:BG$32,4,FALSE)),,VLOOKUP($B86,Rose!BB$4:BG$32,4,FALSE))</f>
        <v>0</v>
      </c>
      <c r="AA86" s="11">
        <f>IF(ISERROR(VLOOKUP($B86,Rose!BI$4:BN$32,4,FALSE)),,VLOOKUP($B86,Rose!BI$4:BN$32,4,FALSE))</f>
        <v>0</v>
      </c>
      <c r="AB86" s="11">
        <f>IF(ISERROR(VLOOKUP($B86,Rose!BP$4:BU$32,4,FALSE)),,VLOOKUP($B86,Rose!BP$4:BU$32,4,FALSE))</f>
        <v>0</v>
      </c>
    </row>
    <row r="87" spans="1:28" ht="20" customHeight="1" x14ac:dyDescent="0.15">
      <c r="A87" s="11" t="s">
        <v>26</v>
      </c>
      <c r="B87" s="11" t="s">
        <v>534</v>
      </c>
      <c r="C87" s="11" t="s">
        <v>664</v>
      </c>
      <c r="D87" s="11">
        <v>1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Q87" s="13"/>
      <c r="R87" s="13"/>
      <c r="S87" s="11">
        <f>IF(ISERROR(VLOOKUP($B87,Rose!D$4:J$32,4,FALSE)),,VLOOKUP($B87,Rose!D$4:J$32,4,FALSE))</f>
        <v>0</v>
      </c>
      <c r="T87" s="11">
        <f>IF(ISERROR(VLOOKUP($B87,Rose!L$4:Q$32,4,FALSE)),,VLOOKUP($B87,Rose!L$4:Q$32,4,FALSE))</f>
        <v>0</v>
      </c>
      <c r="U87" s="11">
        <f>IF(ISERROR(VLOOKUP($B87,Rose!S$4:X$32,4,FALSE)),,VLOOKUP($B87,Rose!S$4:X$32,4,FALSE))</f>
        <v>0</v>
      </c>
      <c r="V87" s="11">
        <f>IF(ISERROR(VLOOKUP($B87,Rose!Z$4:AE$32,4,FALSE)),,VLOOKUP($B87,Rose!Z$4:AE$32,4,FALSE))</f>
        <v>0</v>
      </c>
      <c r="W87" s="11">
        <f>IF(ISERROR(VLOOKUP($B87,Rose!AG$4:AL$32,4,FALSE)),,VLOOKUP($B87,Rose!AG$4:AL$32,4,FALSE))</f>
        <v>0</v>
      </c>
      <c r="X87" s="11">
        <f>IF(ISERROR(VLOOKUP($B87,Rose!AN$4:AS$32,4,FALSE)),,VLOOKUP($B87,Rose!AN$4:AS$32,4,FALSE))</f>
        <v>0</v>
      </c>
      <c r="Y87" s="11">
        <f>IF(ISERROR(VLOOKUP($B87,Rose!AU$4:AZ$32,4,FALSE)),,VLOOKUP($B87,Rose!AU$4:AZ$32,4,FALSE))</f>
        <v>0</v>
      </c>
      <c r="Z87" s="11">
        <f>IF(ISERROR(VLOOKUP($B87,Rose!BB$4:BG$32,4,FALSE)),,VLOOKUP($B87,Rose!BB$4:BG$32,4,FALSE))</f>
        <v>0</v>
      </c>
      <c r="AA87" s="11">
        <f>IF(ISERROR(VLOOKUP($B87,Rose!BI$4:BN$32,4,FALSE)),,VLOOKUP($B87,Rose!BI$4:BN$32,4,FALSE))</f>
        <v>0</v>
      </c>
      <c r="AB87" s="11">
        <f>IF(ISERROR(VLOOKUP($B87,Rose!BP$4:BU$32,4,FALSE)),,VLOOKUP($B87,Rose!BP$4:BU$32,4,FALSE))</f>
        <v>0</v>
      </c>
    </row>
    <row r="88" spans="1:28" ht="20" customHeight="1" x14ac:dyDescent="0.15">
      <c r="Q88" s="13"/>
      <c r="R88" s="13"/>
    </row>
    <row r="89" spans="1:28" ht="20" customHeight="1" x14ac:dyDescent="0.15">
      <c r="Q89" s="13"/>
      <c r="R89" s="13"/>
    </row>
    <row r="90" spans="1:28" ht="20" customHeight="1" x14ac:dyDescent="0.15">
      <c r="Q90" s="13"/>
      <c r="R90" s="13"/>
    </row>
    <row r="91" spans="1:28" ht="20" customHeight="1" x14ac:dyDescent="0.15">
      <c r="Q91" s="13"/>
      <c r="R91" s="13"/>
    </row>
    <row r="92" spans="1:28" ht="20" customHeight="1" x14ac:dyDescent="0.15">
      <c r="Q92" s="13"/>
      <c r="R92" s="13"/>
    </row>
    <row r="93" spans="1:28" ht="20" customHeight="1" x14ac:dyDescent="0.15">
      <c r="Q93" s="13"/>
      <c r="R93" s="13"/>
    </row>
    <row r="94" spans="1:28" ht="20" customHeight="1" x14ac:dyDescent="0.15">
      <c r="Q94" s="13"/>
      <c r="R94" s="13"/>
    </row>
    <row r="95" spans="1:28" ht="20" customHeight="1" x14ac:dyDescent="0.15">
      <c r="Q95" s="13"/>
      <c r="R95" s="13"/>
    </row>
    <row r="96" spans="1:28" ht="20" customHeight="1" x14ac:dyDescent="0.15">
      <c r="Q96" s="13"/>
      <c r="R96" s="13"/>
    </row>
    <row r="97" spans="17:18" ht="20" customHeight="1" x14ac:dyDescent="0.15">
      <c r="Q97" s="13"/>
      <c r="R97" s="13"/>
    </row>
    <row r="98" spans="17:18" ht="20" customHeight="1" x14ac:dyDescent="0.15">
      <c r="Q98" s="13"/>
      <c r="R98" s="13"/>
    </row>
    <row r="99" spans="17:18" ht="20" customHeight="1" x14ac:dyDescent="0.15">
      <c r="Q99" s="13"/>
      <c r="R99" s="13"/>
    </row>
    <row r="100" spans="17:18" ht="20" customHeight="1" x14ac:dyDescent="0.15">
      <c r="Q100" s="13"/>
      <c r="R100" s="13"/>
    </row>
    <row r="101" spans="17:18" ht="20" customHeight="1" x14ac:dyDescent="0.15">
      <c r="Q101" s="13"/>
      <c r="R101" s="13"/>
    </row>
    <row r="102" spans="17:18" ht="20" customHeight="1" x14ac:dyDescent="0.15">
      <c r="Q102" s="13"/>
      <c r="R102" s="13"/>
    </row>
    <row r="103" spans="17:18" ht="20" customHeight="1" x14ac:dyDescent="0.15">
      <c r="Q103" s="13"/>
      <c r="R103" s="13"/>
    </row>
    <row r="104" spans="17:18" ht="20" customHeight="1" x14ac:dyDescent="0.15">
      <c r="Q104" s="13"/>
      <c r="R104" s="13"/>
    </row>
    <row r="105" spans="17:18" ht="20" customHeight="1" x14ac:dyDescent="0.15">
      <c r="Q105" s="13"/>
      <c r="R105" s="13"/>
    </row>
    <row r="106" spans="17:18" ht="20" customHeight="1" x14ac:dyDescent="0.15">
      <c r="Q106" s="13"/>
      <c r="R106" s="13"/>
    </row>
    <row r="107" spans="17:18" ht="20" customHeight="1" x14ac:dyDescent="0.15">
      <c r="Q107" s="13"/>
      <c r="R107" s="13"/>
    </row>
    <row r="108" spans="17:18" ht="20" customHeight="1" x14ac:dyDescent="0.15">
      <c r="Q108" s="13"/>
      <c r="R108" s="13"/>
    </row>
    <row r="109" spans="17:18" ht="20" customHeight="1" x14ac:dyDescent="0.15">
      <c r="Q109" s="13"/>
      <c r="R109" s="13"/>
    </row>
    <row r="110" spans="17:18" ht="20" customHeight="1" x14ac:dyDescent="0.15">
      <c r="Q110" s="13"/>
      <c r="R110" s="13"/>
    </row>
    <row r="111" spans="17:18" ht="20" customHeight="1" x14ac:dyDescent="0.15">
      <c r="Q111" s="13"/>
      <c r="R111" s="13"/>
    </row>
    <row r="112" spans="17:18" ht="20" customHeight="1" x14ac:dyDescent="0.15">
      <c r="Q112" s="13"/>
      <c r="R112" s="13"/>
    </row>
    <row r="113" spans="17:18" ht="20" customHeight="1" x14ac:dyDescent="0.15">
      <c r="Q113" s="13"/>
      <c r="R113" s="13"/>
    </row>
    <row r="114" spans="17:18" ht="20" customHeight="1" x14ac:dyDescent="0.15">
      <c r="Q114" s="13"/>
      <c r="R114" s="13"/>
    </row>
    <row r="115" spans="17:18" ht="20" customHeight="1" x14ac:dyDescent="0.15">
      <c r="Q115" s="13"/>
      <c r="R115" s="13"/>
    </row>
    <row r="116" spans="17:18" ht="20" customHeight="1" x14ac:dyDescent="0.15">
      <c r="Q116" s="13"/>
      <c r="R116" s="13"/>
    </row>
    <row r="117" spans="17:18" ht="20" customHeight="1" x14ac:dyDescent="0.15">
      <c r="Q117" s="13"/>
      <c r="R117" s="13"/>
    </row>
    <row r="118" spans="17:18" ht="20" customHeight="1" x14ac:dyDescent="0.15">
      <c r="Q118" s="13"/>
      <c r="R118" s="13"/>
    </row>
    <row r="119" spans="17:18" ht="20" customHeight="1" x14ac:dyDescent="0.15">
      <c r="Q119" s="13"/>
      <c r="R119" s="13"/>
    </row>
    <row r="120" spans="17:18" ht="20" customHeight="1" x14ac:dyDescent="0.15">
      <c r="Q120" s="13"/>
      <c r="R120" s="13"/>
    </row>
    <row r="121" spans="17:18" ht="20" customHeight="1" x14ac:dyDescent="0.15">
      <c r="Q121" s="13"/>
      <c r="R121" s="13"/>
    </row>
    <row r="122" spans="17:18" ht="20" customHeight="1" x14ac:dyDescent="0.15">
      <c r="Q122" s="13"/>
      <c r="R122" s="13"/>
    </row>
    <row r="123" spans="17:18" ht="20" customHeight="1" x14ac:dyDescent="0.15">
      <c r="Q123" s="13"/>
      <c r="R123" s="13"/>
    </row>
    <row r="124" spans="17:18" ht="20" customHeight="1" x14ac:dyDescent="0.15">
      <c r="Q124" s="13"/>
      <c r="R124" s="13"/>
    </row>
    <row r="125" spans="17:18" ht="20" customHeight="1" x14ac:dyDescent="0.15">
      <c r="Q125" s="13"/>
      <c r="R125" s="13"/>
    </row>
    <row r="126" spans="17:18" ht="20" customHeight="1" x14ac:dyDescent="0.15">
      <c r="Q126" s="13"/>
      <c r="R126" s="13"/>
    </row>
    <row r="127" spans="17:18" ht="20" customHeight="1" x14ac:dyDescent="0.15">
      <c r="Q127" s="13"/>
      <c r="R127" s="13"/>
    </row>
    <row r="128" spans="17:18" ht="20" customHeight="1" x14ac:dyDescent="0.15">
      <c r="Q128" s="13"/>
      <c r="R128" s="13"/>
    </row>
    <row r="129" spans="17:18" ht="20" customHeight="1" x14ac:dyDescent="0.15">
      <c r="Q129" s="13"/>
      <c r="R129" s="13"/>
    </row>
    <row r="130" spans="17:18" ht="20" customHeight="1" x14ac:dyDescent="0.15">
      <c r="Q130" s="13"/>
      <c r="R130" s="13"/>
    </row>
    <row r="131" spans="17:18" ht="20" customHeight="1" x14ac:dyDescent="0.15">
      <c r="Q131" s="13"/>
      <c r="R131" s="13"/>
    </row>
    <row r="132" spans="17:18" ht="20" customHeight="1" x14ac:dyDescent="0.15">
      <c r="Q132" s="13"/>
      <c r="R132" s="13"/>
    </row>
    <row r="133" spans="17:18" ht="20" customHeight="1" x14ac:dyDescent="0.15">
      <c r="Q133" s="13"/>
      <c r="R133" s="13"/>
    </row>
    <row r="134" spans="17:18" ht="20" customHeight="1" x14ac:dyDescent="0.15">
      <c r="Q134" s="13"/>
      <c r="R134" s="13"/>
    </row>
    <row r="135" spans="17:18" ht="20" customHeight="1" x14ac:dyDescent="0.15">
      <c r="Q135" s="13"/>
      <c r="R135" s="13"/>
    </row>
    <row r="136" spans="17:18" ht="20" customHeight="1" x14ac:dyDescent="0.15">
      <c r="Q136" s="13"/>
      <c r="R136" s="13"/>
    </row>
    <row r="137" spans="17:18" ht="20" customHeight="1" x14ac:dyDescent="0.15">
      <c r="Q137" s="13"/>
      <c r="R137" s="13"/>
    </row>
    <row r="138" spans="17:18" ht="20" customHeight="1" x14ac:dyDescent="0.15">
      <c r="Q138" s="13"/>
      <c r="R138" s="13"/>
    </row>
    <row r="139" spans="17:18" ht="20" customHeight="1" x14ac:dyDescent="0.15">
      <c r="Q139" s="13"/>
      <c r="R139" s="13"/>
    </row>
    <row r="140" spans="17:18" ht="20" customHeight="1" x14ac:dyDescent="0.15">
      <c r="Q140" s="13"/>
      <c r="R140" s="13"/>
    </row>
    <row r="141" spans="17:18" ht="20" customHeight="1" x14ac:dyDescent="0.15">
      <c r="Q141" s="13"/>
      <c r="R141" s="13"/>
    </row>
    <row r="142" spans="17:18" ht="20" customHeight="1" x14ac:dyDescent="0.15">
      <c r="Q142" s="13"/>
      <c r="R142" s="13"/>
    </row>
    <row r="143" spans="17:18" ht="20" customHeight="1" x14ac:dyDescent="0.15">
      <c r="Q143" s="13"/>
      <c r="R143" s="13"/>
    </row>
    <row r="144" spans="17:18" ht="20" customHeight="1" x14ac:dyDescent="0.15">
      <c r="Q144" s="13"/>
      <c r="R144" s="13"/>
    </row>
    <row r="145" spans="17:18" ht="20" customHeight="1" x14ac:dyDescent="0.15">
      <c r="Q145" s="13"/>
      <c r="R145" s="13"/>
    </row>
    <row r="146" spans="17:18" ht="20" customHeight="1" x14ac:dyDescent="0.15">
      <c r="Q146" s="13"/>
      <c r="R146" s="13"/>
    </row>
    <row r="147" spans="17:18" ht="20" customHeight="1" x14ac:dyDescent="0.15">
      <c r="Q147" s="13"/>
      <c r="R147" s="13"/>
    </row>
    <row r="148" spans="17:18" ht="20" customHeight="1" x14ac:dyDescent="0.15">
      <c r="Q148" s="13"/>
      <c r="R148" s="13"/>
    </row>
    <row r="149" spans="17:18" ht="20" customHeight="1" x14ac:dyDescent="0.15">
      <c r="Q149" s="13"/>
      <c r="R149" s="13"/>
    </row>
    <row r="150" spans="17:18" ht="20" customHeight="1" x14ac:dyDescent="0.15">
      <c r="Q150" s="13"/>
      <c r="R150" s="13"/>
    </row>
    <row r="151" spans="17:18" ht="20" customHeight="1" x14ac:dyDescent="0.15">
      <c r="Q151" s="13"/>
      <c r="R151" s="13"/>
    </row>
    <row r="152" spans="17:18" ht="20" customHeight="1" x14ac:dyDescent="0.15">
      <c r="Q152" s="13"/>
      <c r="R152" s="13"/>
    </row>
    <row r="153" spans="17:18" ht="20" customHeight="1" x14ac:dyDescent="0.15">
      <c r="Q153" s="13"/>
      <c r="R153" s="13"/>
    </row>
    <row r="154" spans="17:18" ht="20" customHeight="1" x14ac:dyDescent="0.15">
      <c r="Q154" s="13"/>
      <c r="R154" s="13"/>
    </row>
    <row r="155" spans="17:18" ht="20" customHeight="1" x14ac:dyDescent="0.15">
      <c r="Q155" s="13"/>
      <c r="R155" s="13"/>
    </row>
    <row r="156" spans="17:18" ht="20" customHeight="1" x14ac:dyDescent="0.15">
      <c r="Q156" s="13"/>
      <c r="R156" s="13"/>
    </row>
    <row r="157" spans="17:18" ht="20" customHeight="1" x14ac:dyDescent="0.15">
      <c r="Q157" s="13"/>
      <c r="R157" s="13"/>
    </row>
    <row r="158" spans="17:18" ht="20" customHeight="1" x14ac:dyDescent="0.15">
      <c r="Q158" s="13"/>
      <c r="R158" s="13"/>
    </row>
    <row r="159" spans="17:18" ht="20" customHeight="1" x14ac:dyDescent="0.15">
      <c r="Q159" s="13"/>
      <c r="R159" s="13"/>
    </row>
    <row r="160" spans="17:18" ht="20" customHeight="1" x14ac:dyDescent="0.15">
      <c r="Q160" s="13"/>
      <c r="R160" s="13"/>
    </row>
    <row r="161" spans="17:18" ht="20" customHeight="1" x14ac:dyDescent="0.15">
      <c r="Q161" s="13"/>
      <c r="R161" s="13"/>
    </row>
    <row r="162" spans="17:18" ht="20" customHeight="1" x14ac:dyDescent="0.15">
      <c r="Q162" s="13"/>
      <c r="R162" s="13"/>
    </row>
    <row r="163" spans="17:18" ht="20" customHeight="1" x14ac:dyDescent="0.15">
      <c r="Q163" s="13"/>
      <c r="R163" s="13"/>
    </row>
    <row r="164" spans="17:18" ht="20" customHeight="1" x14ac:dyDescent="0.15">
      <c r="Q164" s="13"/>
      <c r="R164" s="13"/>
    </row>
    <row r="165" spans="17:18" ht="20" customHeight="1" x14ac:dyDescent="0.15">
      <c r="Q165" s="13"/>
      <c r="R165" s="13"/>
    </row>
    <row r="166" spans="17:18" ht="20" customHeight="1" x14ac:dyDescent="0.15">
      <c r="Q166" s="13"/>
      <c r="R166" s="13"/>
    </row>
    <row r="167" spans="17:18" ht="20" customHeight="1" x14ac:dyDescent="0.15">
      <c r="Q167" s="13"/>
      <c r="R167" s="13"/>
    </row>
    <row r="168" spans="17:18" ht="20" customHeight="1" x14ac:dyDescent="0.15">
      <c r="Q168" s="13"/>
      <c r="R168" s="13"/>
    </row>
    <row r="169" spans="17:18" ht="20" customHeight="1" x14ac:dyDescent="0.15">
      <c r="Q169" s="13"/>
      <c r="R169" s="13"/>
    </row>
    <row r="170" spans="17:18" ht="20" customHeight="1" x14ac:dyDescent="0.15">
      <c r="Q170" s="13"/>
      <c r="R170" s="13"/>
    </row>
    <row r="171" spans="17:18" ht="20" customHeight="1" x14ac:dyDescent="0.15">
      <c r="Q171" s="13"/>
      <c r="R171" s="13"/>
    </row>
    <row r="172" spans="17:18" ht="20" customHeight="1" x14ac:dyDescent="0.15">
      <c r="Q172" s="13"/>
      <c r="R172" s="13"/>
    </row>
    <row r="173" spans="17:18" ht="20" customHeight="1" x14ac:dyDescent="0.15">
      <c r="Q173" s="13"/>
      <c r="R173" s="13"/>
    </row>
    <row r="174" spans="17:18" ht="20" customHeight="1" x14ac:dyDescent="0.15">
      <c r="Q174" s="13"/>
      <c r="R174" s="13"/>
    </row>
    <row r="175" spans="17:18" ht="20" customHeight="1" x14ac:dyDescent="0.15">
      <c r="Q175" s="13"/>
      <c r="R175" s="13"/>
    </row>
    <row r="176" spans="17:18" ht="20" customHeight="1" x14ac:dyDescent="0.15">
      <c r="Q176" s="13"/>
      <c r="R176" s="13"/>
    </row>
    <row r="177" spans="17:18" ht="20" customHeight="1" x14ac:dyDescent="0.15">
      <c r="Q177" s="13"/>
      <c r="R177" s="13"/>
    </row>
    <row r="178" spans="17:18" ht="20" customHeight="1" x14ac:dyDescent="0.15">
      <c r="Q178" s="13"/>
      <c r="R178" s="13"/>
    </row>
    <row r="179" spans="17:18" ht="20" customHeight="1" x14ac:dyDescent="0.15">
      <c r="Q179" s="13"/>
      <c r="R179" s="13"/>
    </row>
    <row r="180" spans="17:18" ht="20" customHeight="1" x14ac:dyDescent="0.15">
      <c r="Q180" s="13"/>
      <c r="R180" s="13"/>
    </row>
    <row r="181" spans="17:18" ht="20" customHeight="1" x14ac:dyDescent="0.15">
      <c r="Q181" s="13"/>
      <c r="R181" s="13"/>
    </row>
    <row r="182" spans="17:18" ht="20" customHeight="1" x14ac:dyDescent="0.15">
      <c r="Q182" s="13"/>
      <c r="R182" s="13"/>
    </row>
    <row r="183" spans="17:18" ht="20" customHeight="1" x14ac:dyDescent="0.15">
      <c r="Q183" s="13"/>
      <c r="R183" s="13"/>
    </row>
    <row r="184" spans="17:18" ht="20" customHeight="1" x14ac:dyDescent="0.15">
      <c r="Q184" s="13"/>
      <c r="R184" s="13"/>
    </row>
    <row r="185" spans="17:18" ht="20" customHeight="1" x14ac:dyDescent="0.15">
      <c r="Q185" s="13"/>
      <c r="R185" s="13"/>
    </row>
    <row r="186" spans="17:18" ht="20" customHeight="1" x14ac:dyDescent="0.15">
      <c r="Q186" s="13"/>
      <c r="R186" s="13"/>
    </row>
    <row r="187" spans="17:18" ht="20" customHeight="1" x14ac:dyDescent="0.15">
      <c r="Q187" s="13"/>
      <c r="R187" s="13"/>
    </row>
    <row r="188" spans="17:18" ht="20" customHeight="1" x14ac:dyDescent="0.15">
      <c r="Q188" s="13"/>
      <c r="R188" s="13"/>
    </row>
    <row r="189" spans="17:18" ht="20" customHeight="1" x14ac:dyDescent="0.15">
      <c r="Q189" s="13"/>
      <c r="R189" s="13"/>
    </row>
    <row r="190" spans="17:18" ht="20" customHeight="1" x14ac:dyDescent="0.15">
      <c r="Q190" s="13"/>
      <c r="R190" s="13"/>
    </row>
    <row r="191" spans="17:18" ht="20" customHeight="1" x14ac:dyDescent="0.15">
      <c r="Q191" s="13"/>
      <c r="R191" s="13"/>
    </row>
    <row r="192" spans="17:18" ht="20" customHeight="1" x14ac:dyDescent="0.15">
      <c r="Q192" s="13"/>
      <c r="R192" s="13"/>
    </row>
    <row r="193" spans="17:18" ht="20" customHeight="1" x14ac:dyDescent="0.15">
      <c r="Q193" s="13"/>
      <c r="R193" s="13"/>
    </row>
    <row r="194" spans="17:18" ht="20" customHeight="1" x14ac:dyDescent="0.15">
      <c r="Q194" s="13"/>
      <c r="R194" s="13"/>
    </row>
    <row r="195" spans="17:18" ht="20" customHeight="1" x14ac:dyDescent="0.15">
      <c r="Q195" s="13"/>
      <c r="R195" s="13"/>
    </row>
    <row r="196" spans="17:18" ht="20" customHeight="1" x14ac:dyDescent="0.15">
      <c r="Q196" s="13"/>
      <c r="R196" s="13"/>
    </row>
    <row r="197" spans="17:18" ht="20" customHeight="1" x14ac:dyDescent="0.15">
      <c r="Q197" s="13"/>
      <c r="R197" s="13"/>
    </row>
    <row r="198" spans="17:18" ht="20" customHeight="1" x14ac:dyDescent="0.15">
      <c r="Q198" s="13"/>
      <c r="R198" s="13"/>
    </row>
    <row r="199" spans="17:18" ht="20" customHeight="1" x14ac:dyDescent="0.15">
      <c r="Q199" s="13"/>
      <c r="R199" s="13"/>
    </row>
    <row r="200" spans="17:18" ht="20" customHeight="1" x14ac:dyDescent="0.15">
      <c r="Q200" s="13"/>
      <c r="R200" s="13"/>
    </row>
    <row r="201" spans="17:18" ht="20" customHeight="1" x14ac:dyDescent="0.15">
      <c r="Q201" s="13"/>
      <c r="R201" s="13"/>
    </row>
    <row r="202" spans="17:18" ht="20" customHeight="1" x14ac:dyDescent="0.15">
      <c r="Q202" s="13"/>
      <c r="R202" s="13"/>
    </row>
    <row r="203" spans="17:18" ht="20" customHeight="1" x14ac:dyDescent="0.15">
      <c r="Q203" s="13"/>
      <c r="R203" s="13"/>
    </row>
    <row r="204" spans="17:18" ht="20" customHeight="1" x14ac:dyDescent="0.15">
      <c r="Q204" s="13"/>
      <c r="R204" s="13"/>
    </row>
    <row r="205" spans="17:18" ht="20" customHeight="1" x14ac:dyDescent="0.15">
      <c r="Q205" s="13"/>
      <c r="R205" s="13"/>
    </row>
    <row r="206" spans="17:18" ht="20" customHeight="1" x14ac:dyDescent="0.15">
      <c r="Q206" s="13"/>
      <c r="R206" s="13"/>
    </row>
    <row r="207" spans="17:18" ht="20" customHeight="1" x14ac:dyDescent="0.15">
      <c r="Q207" s="13"/>
      <c r="R207" s="13"/>
    </row>
    <row r="208" spans="17:18" ht="20" customHeight="1" x14ac:dyDescent="0.15">
      <c r="Q208" s="13"/>
      <c r="R208" s="13"/>
    </row>
    <row r="209" spans="17:18" ht="20" customHeight="1" x14ac:dyDescent="0.15">
      <c r="Q209" s="13"/>
      <c r="R209" s="13"/>
    </row>
    <row r="210" spans="17:18" ht="20" customHeight="1" x14ac:dyDescent="0.15">
      <c r="Q210" s="13"/>
      <c r="R210" s="13"/>
    </row>
    <row r="211" spans="17:18" ht="20" customHeight="1" x14ac:dyDescent="0.15">
      <c r="Q211" s="13"/>
      <c r="R211" s="13"/>
    </row>
    <row r="212" spans="17:18" ht="20" customHeight="1" x14ac:dyDescent="0.15">
      <c r="Q212" s="13"/>
      <c r="R212" s="13"/>
    </row>
    <row r="213" spans="17:18" ht="20" customHeight="1" x14ac:dyDescent="0.15">
      <c r="Q213" s="13"/>
      <c r="R213" s="13"/>
    </row>
    <row r="214" spans="17:18" ht="20" customHeight="1" x14ac:dyDescent="0.15">
      <c r="Q214" s="13"/>
      <c r="R214" s="13"/>
    </row>
    <row r="215" spans="17:18" ht="20" customHeight="1" x14ac:dyDescent="0.15">
      <c r="Q215" s="13"/>
      <c r="R215" s="13"/>
    </row>
    <row r="216" spans="17:18" ht="20" customHeight="1" x14ac:dyDescent="0.15">
      <c r="Q216" s="13"/>
      <c r="R216" s="13"/>
    </row>
    <row r="217" spans="17:18" ht="20" customHeight="1" x14ac:dyDescent="0.15">
      <c r="Q217" s="13"/>
      <c r="R217" s="13"/>
    </row>
    <row r="218" spans="17:18" ht="20" customHeight="1" x14ac:dyDescent="0.15">
      <c r="Q218" s="13"/>
      <c r="R218" s="13"/>
    </row>
    <row r="219" spans="17:18" ht="20" customHeight="1" x14ac:dyDescent="0.15">
      <c r="Q219" s="13"/>
      <c r="R219" s="13"/>
    </row>
    <row r="220" spans="17:18" ht="20" customHeight="1" x14ac:dyDescent="0.15">
      <c r="Q220" s="13"/>
      <c r="R220" s="13"/>
    </row>
    <row r="221" spans="17:18" ht="20" customHeight="1" x14ac:dyDescent="0.15">
      <c r="Q221" s="13"/>
    </row>
    <row r="222" spans="17:18" ht="20" customHeight="1" x14ac:dyDescent="0.15">
      <c r="Q222" s="13"/>
    </row>
    <row r="223" spans="17:18" ht="20" customHeight="1" x14ac:dyDescent="0.15">
      <c r="Q223" s="13"/>
    </row>
    <row r="224" spans="17:18" ht="20" customHeight="1" x14ac:dyDescent="0.15">
      <c r="Q224" s="13"/>
    </row>
    <row r="225" spans="17:17" ht="20" customHeight="1" x14ac:dyDescent="0.15">
      <c r="Q225" s="13"/>
    </row>
    <row r="226" spans="17:17" ht="20" customHeight="1" x14ac:dyDescent="0.15">
      <c r="Q226" s="13"/>
    </row>
    <row r="227" spans="17:17" ht="20" customHeight="1" x14ac:dyDescent="0.15">
      <c r="Q227" s="13"/>
    </row>
    <row r="228" spans="17:17" ht="20" customHeight="1" x14ac:dyDescent="0.15">
      <c r="Q228" s="13"/>
    </row>
    <row r="229" spans="17:17" ht="20" customHeight="1" x14ac:dyDescent="0.15">
      <c r="Q229" s="13"/>
    </row>
    <row r="230" spans="17:17" ht="20" customHeight="1" x14ac:dyDescent="0.15">
      <c r="Q230" s="13"/>
    </row>
    <row r="231" spans="17:17" ht="20" customHeight="1" x14ac:dyDescent="0.15">
      <c r="Q231" s="13"/>
    </row>
    <row r="232" spans="17:17" ht="20" customHeight="1" x14ac:dyDescent="0.15">
      <c r="Q232" s="13"/>
    </row>
    <row r="233" spans="17:17" ht="20" customHeight="1" x14ac:dyDescent="0.15">
      <c r="Q233" s="13"/>
    </row>
    <row r="234" spans="17:17" ht="20" customHeight="1" x14ac:dyDescent="0.15">
      <c r="Q234" s="13"/>
    </row>
    <row r="235" spans="17:17" ht="20" customHeight="1" x14ac:dyDescent="0.15">
      <c r="Q235" s="13"/>
    </row>
    <row r="236" spans="17:17" ht="20" customHeight="1" x14ac:dyDescent="0.15">
      <c r="Q236" s="13"/>
    </row>
    <row r="237" spans="17:17" ht="20" customHeight="1" x14ac:dyDescent="0.15">
      <c r="Q237" s="13"/>
    </row>
    <row r="238" spans="17:17" ht="20" customHeight="1" x14ac:dyDescent="0.15">
      <c r="Q238" s="13"/>
    </row>
    <row r="239" spans="17:17" ht="20" customHeight="1" x14ac:dyDescent="0.15">
      <c r="Q239" s="13"/>
    </row>
    <row r="240" spans="17:17" ht="20" customHeight="1" x14ac:dyDescent="0.15">
      <c r="Q240" s="13"/>
    </row>
    <row r="241" spans="17:17" ht="20" customHeight="1" x14ac:dyDescent="0.15">
      <c r="Q241" s="13"/>
    </row>
    <row r="242" spans="17:17" ht="20" customHeight="1" x14ac:dyDescent="0.15">
      <c r="Q242" s="13"/>
    </row>
    <row r="243" spans="17:17" ht="20" customHeight="1" x14ac:dyDescent="0.15">
      <c r="Q243" s="13"/>
    </row>
    <row r="244" spans="17:17" ht="20" customHeight="1" x14ac:dyDescent="0.15">
      <c r="Q244" s="13"/>
    </row>
    <row r="245" spans="17:17" ht="20" customHeight="1" x14ac:dyDescent="0.15">
      <c r="Q245" s="13"/>
    </row>
    <row r="246" spans="17:17" ht="20" customHeight="1" x14ac:dyDescent="0.15">
      <c r="Q246" s="13"/>
    </row>
    <row r="247" spans="17:17" ht="20" customHeight="1" x14ac:dyDescent="0.15">
      <c r="Q247" s="13"/>
    </row>
    <row r="248" spans="17:17" ht="20" customHeight="1" x14ac:dyDescent="0.15">
      <c r="Q248" s="13"/>
    </row>
  </sheetData>
  <sheetProtection selectLockedCells="1" selectUnlockedCells="1"/>
  <sortState xmlns:xlrd2="http://schemas.microsoft.com/office/spreadsheetml/2017/richdata2" ref="B3:O87">
    <sortCondition ref="B3:B87"/>
  </sortState>
  <phoneticPr fontId="3" type="noConversion"/>
  <conditionalFormatting sqref="Q3:Q248">
    <cfRule type="expression" dxfId="3" priority="1">
      <formula>OR(S3+T3+U3+V3+W3+X3+Y3+Z3+AA3+AB3)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3"/>
  <dimension ref="A1:AB282"/>
  <sheetViews>
    <sheetView topLeftCell="A179" workbookViewId="0">
      <selection activeCell="B3" sqref="B3:B282"/>
    </sheetView>
  </sheetViews>
  <sheetFormatPr baseColWidth="10" defaultColWidth="10.6640625" defaultRowHeight="20" customHeight="1" x14ac:dyDescent="0.15"/>
  <cols>
    <col min="1" max="1" width="6.5" style="11" bestFit="1" customWidth="1"/>
    <col min="2" max="2" width="25.83203125" style="11" bestFit="1" customWidth="1"/>
    <col min="3" max="3" width="13" style="11" bestFit="1" customWidth="1"/>
    <col min="4" max="4" width="13.1640625" style="11" bestFit="1" customWidth="1"/>
    <col min="5" max="5" width="9.83203125" style="11" bestFit="1" customWidth="1"/>
    <col min="6" max="6" width="13" style="11" customWidth="1"/>
    <col min="7" max="7" width="15" style="11" customWidth="1"/>
    <col min="8" max="8" width="4.83203125" style="11" bestFit="1" customWidth="1"/>
    <col min="9" max="9" width="5.1640625" style="11" bestFit="1" customWidth="1"/>
    <col min="10" max="10" width="7.33203125" style="11" bestFit="1" customWidth="1"/>
    <col min="11" max="11" width="7.6640625" style="11" bestFit="1" customWidth="1"/>
    <col min="12" max="12" width="5.1640625" style="11" bestFit="1" customWidth="1"/>
    <col min="13" max="13" width="6.1640625" style="11" bestFit="1" customWidth="1"/>
    <col min="14" max="14" width="4.5" style="11" bestFit="1" customWidth="1"/>
    <col min="15" max="15" width="5.6640625" style="11" bestFit="1" customWidth="1"/>
    <col min="16" max="16" width="3.1640625" style="11" customWidth="1"/>
    <col min="17" max="17" width="10.6640625" style="11"/>
    <col min="18" max="18" width="3.33203125" style="11" customWidth="1"/>
    <col min="19" max="19" width="11.83203125" style="11" bestFit="1" customWidth="1"/>
    <col min="20" max="20" width="6.6640625" style="11" bestFit="1" customWidth="1"/>
    <col min="21" max="21" width="16.5" style="11" bestFit="1" customWidth="1"/>
    <col min="22" max="22" width="9.6640625" style="11" bestFit="1" customWidth="1"/>
    <col min="23" max="23" width="10.33203125" style="11" bestFit="1" customWidth="1"/>
    <col min="24" max="24" width="9.83203125" style="11" bestFit="1" customWidth="1"/>
    <col min="25" max="25" width="13.5" style="11" bestFit="1" customWidth="1"/>
    <col min="26" max="26" width="4.83203125" style="11" bestFit="1" customWidth="1"/>
    <col min="27" max="27" width="13.1640625" style="11" bestFit="1" customWidth="1"/>
    <col min="28" max="28" width="12.1640625" style="11" bestFit="1" customWidth="1"/>
    <col min="29" max="16384" width="10.6640625" style="11"/>
  </cols>
  <sheetData>
    <row r="1" spans="1:28" ht="23" customHeight="1" thickBot="1" x14ac:dyDescent="0.2">
      <c r="A1" s="12"/>
      <c r="B1" s="12"/>
      <c r="C1" s="12"/>
      <c r="D1" s="12"/>
      <c r="E1" s="12"/>
      <c r="F1" s="39" t="s">
        <v>770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ht="23" customHeight="1" thickBot="1" x14ac:dyDescent="0.2">
      <c r="A2" s="74" t="s">
        <v>13</v>
      </c>
      <c r="B2" s="75" t="s">
        <v>14</v>
      </c>
      <c r="C2" s="75" t="s">
        <v>16</v>
      </c>
      <c r="D2" s="75" t="s">
        <v>15</v>
      </c>
      <c r="E2" s="75" t="s">
        <v>145</v>
      </c>
      <c r="F2" s="75" t="s">
        <v>768</v>
      </c>
      <c r="G2" s="75" t="s">
        <v>769</v>
      </c>
      <c r="H2" s="75" t="s">
        <v>146</v>
      </c>
      <c r="I2" s="75" t="s">
        <v>147</v>
      </c>
      <c r="J2" s="75" t="s">
        <v>148</v>
      </c>
      <c r="K2" s="75" t="s">
        <v>149</v>
      </c>
      <c r="L2" s="75" t="s">
        <v>150</v>
      </c>
      <c r="M2" s="75" t="s">
        <v>143</v>
      </c>
      <c r="N2" s="75" t="s">
        <v>144</v>
      </c>
      <c r="O2" s="75" t="s">
        <v>151</v>
      </c>
      <c r="P2" s="75"/>
      <c r="Q2" s="75" t="s">
        <v>153</v>
      </c>
      <c r="R2" s="76"/>
      <c r="S2" s="75" t="s">
        <v>0</v>
      </c>
      <c r="T2" s="75" t="s">
        <v>1</v>
      </c>
      <c r="U2" s="75" t="s">
        <v>2</v>
      </c>
      <c r="V2" s="75" t="s">
        <v>3</v>
      </c>
      <c r="W2" s="75" t="s">
        <v>4</v>
      </c>
      <c r="X2" s="75" t="s">
        <v>5</v>
      </c>
      <c r="Y2" s="75" t="s">
        <v>6</v>
      </c>
      <c r="Z2" s="75" t="s">
        <v>7</v>
      </c>
      <c r="AA2" s="75" t="s">
        <v>326</v>
      </c>
      <c r="AB2" s="77" t="s">
        <v>8</v>
      </c>
    </row>
    <row r="3" spans="1:28" ht="20" customHeight="1" x14ac:dyDescent="0.15">
      <c r="A3" s="11" t="s">
        <v>28</v>
      </c>
      <c r="B3" s="11" t="s">
        <v>371</v>
      </c>
      <c r="C3" s="11" t="s">
        <v>664</v>
      </c>
      <c r="D3" s="11">
        <v>4</v>
      </c>
      <c r="E3" s="11">
        <v>3</v>
      </c>
      <c r="F3" s="11">
        <v>6.125</v>
      </c>
      <c r="G3" s="11">
        <v>5.9166600000000003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1</v>
      </c>
      <c r="N3" s="11">
        <v>0</v>
      </c>
      <c r="O3" s="11">
        <v>0</v>
      </c>
      <c r="Q3" s="13"/>
      <c r="R3" s="13"/>
      <c r="S3" s="11">
        <f>IF(ISERROR(VLOOKUP($B3,Rose!D$4:J$32,4,FALSE)),,VLOOKUP($B3,Rose!D$4:J$32,4,FALSE))</f>
        <v>0</v>
      </c>
      <c r="T3" s="11">
        <f>IF(ISERROR(VLOOKUP($B3,Rose!L$4:Q$32,4,FALSE)),,VLOOKUP($B3,Rose!L$4:Q$32,4,FALSE))</f>
        <v>0</v>
      </c>
      <c r="U3" s="11">
        <f>IF(ISERROR(VLOOKUP($B3,Rose!S$4:X$32,4,FALSE)),,VLOOKUP($B3,Rose!S$4:X$32,4,FALSE))</f>
        <v>0</v>
      </c>
      <c r="V3" s="11">
        <f>IF(ISERROR(VLOOKUP($B3,Rose!Z$4:AE$32,4,FALSE)),,VLOOKUP($B3,Rose!Z$4:AE$32,4,FALSE))</f>
        <v>0</v>
      </c>
      <c r="W3" s="11">
        <f>IF(ISERROR(VLOOKUP($B3,Rose!AG$4:AL$32,4,FALSE)),,VLOOKUP($B3,Rose!AG$4:AL$32,4,FALSE))</f>
        <v>0</v>
      </c>
      <c r="X3" s="11">
        <f>IF(ISERROR(VLOOKUP($B3,Rose!AN$4:AS$32,4,FALSE)),,VLOOKUP($B3,Rose!AN$4:AS$32,4,FALSE))</f>
        <v>0</v>
      </c>
      <c r="Y3" s="11">
        <f>IF(ISERROR(VLOOKUP($B3,Rose!AU$4:AZ$32,4,FALSE)),,VLOOKUP($B3,Rose!AU$4:AZ$32,4,FALSE))</f>
        <v>0</v>
      </c>
      <c r="Z3" s="11">
        <f>IF(ISERROR(VLOOKUP($B3,Rose!BB$4:BG$32,4,FALSE)),,VLOOKUP($B3,Rose!BB$4:BG$32,4,FALSE))</f>
        <v>0</v>
      </c>
      <c r="AA3" s="11">
        <f>IF(ISERROR(VLOOKUP($B3,Rose!BI$4:BN$32,4,FALSE)),,VLOOKUP($B3,Rose!BI$4:BN$32,4,FALSE))</f>
        <v>0</v>
      </c>
      <c r="AB3" s="11">
        <f>IF(ISERROR(VLOOKUP($B3,Rose!BP$4:BU$32,4,FALSE)),,VLOOKUP($B3,Rose!BP$4:BU$32,4,FALSE))</f>
        <v>0</v>
      </c>
    </row>
    <row r="4" spans="1:28" ht="20" customHeight="1" x14ac:dyDescent="0.15">
      <c r="A4" s="11" t="s">
        <v>28</v>
      </c>
      <c r="B4" s="11" t="s">
        <v>710</v>
      </c>
      <c r="C4" s="11" t="s">
        <v>96</v>
      </c>
      <c r="D4" s="11">
        <v>12</v>
      </c>
      <c r="E4" s="11">
        <v>3</v>
      </c>
      <c r="F4" s="11">
        <v>5.5208300000000001</v>
      </c>
      <c r="G4" s="11">
        <v>5.9375</v>
      </c>
      <c r="H4" s="11">
        <v>0</v>
      </c>
      <c r="I4" s="11">
        <v>0</v>
      </c>
      <c r="J4" s="11">
        <v>0</v>
      </c>
      <c r="K4" s="11">
        <v>0</v>
      </c>
      <c r="L4" s="11">
        <v>1</v>
      </c>
      <c r="M4" s="11">
        <v>0</v>
      </c>
      <c r="N4" s="11">
        <v>0</v>
      </c>
      <c r="O4" s="11">
        <v>0</v>
      </c>
      <c r="Q4" s="13"/>
      <c r="R4" s="13"/>
      <c r="S4" s="11">
        <f>IF(ISERROR(VLOOKUP($B4,Rose!D$4:J$32,4,FALSE)),,VLOOKUP($B4,Rose!D$4:J$32,4,FALSE))</f>
        <v>0</v>
      </c>
      <c r="T4" s="11">
        <f>IF(ISERROR(VLOOKUP($B4,Rose!L$4:Q$32,4,FALSE)),,VLOOKUP($B4,Rose!L$4:Q$32,4,FALSE))</f>
        <v>0</v>
      </c>
      <c r="U4" s="11">
        <f>IF(ISERROR(VLOOKUP($B4,Rose!S$4:X$32,4,FALSE)),,VLOOKUP($B4,Rose!S$4:X$32,4,FALSE))</f>
        <v>0</v>
      </c>
      <c r="V4" s="11">
        <f>IF(ISERROR(VLOOKUP($B4,Rose!Z$4:AE$32,4,FALSE)),,VLOOKUP($B4,Rose!Z$4:AE$32,4,FALSE))</f>
        <v>0</v>
      </c>
      <c r="W4" s="11">
        <f>IF(ISERROR(VLOOKUP($B4,Rose!AG$4:AL$32,4,FALSE)),,VLOOKUP($B4,Rose!AG$4:AL$32,4,FALSE))</f>
        <v>0</v>
      </c>
      <c r="X4" s="11">
        <f>IF(ISERROR(VLOOKUP($B4,Rose!AN$4:AS$32,4,FALSE)),,VLOOKUP($B4,Rose!AN$4:AS$32,4,FALSE))</f>
        <v>0</v>
      </c>
      <c r="Y4" s="11">
        <f>IF(ISERROR(VLOOKUP($B4,Rose!AU$4:AZ$32,4,FALSE)),,VLOOKUP($B4,Rose!AU$4:AZ$32,4,FALSE))</f>
        <v>0</v>
      </c>
      <c r="Z4" s="11">
        <f>IF(ISERROR(VLOOKUP($B4,Rose!BB$4:BG$32,4,FALSE)),,VLOOKUP($B4,Rose!BB$4:BG$32,4,FALSE))</f>
        <v>0</v>
      </c>
      <c r="AA4" s="11">
        <f>IF(ISERROR(VLOOKUP($B4,Rose!BI$4:BN$32,4,FALSE)),,VLOOKUP($B4,Rose!BI$4:BN$32,4,FALSE))</f>
        <v>0</v>
      </c>
      <c r="AB4" s="11">
        <f>IF(ISERROR(VLOOKUP($B4,Rose!BP$4:BU$32,4,FALSE)),,VLOOKUP($B4,Rose!BP$4:BU$32,4,FALSE))</f>
        <v>0</v>
      </c>
    </row>
    <row r="5" spans="1:28" ht="20" customHeight="1" x14ac:dyDescent="0.15">
      <c r="A5" s="11" t="s">
        <v>28</v>
      </c>
      <c r="B5" s="11" t="s">
        <v>29</v>
      </c>
      <c r="C5" s="11" t="s">
        <v>91</v>
      </c>
      <c r="D5" s="11">
        <v>28</v>
      </c>
      <c r="E5" s="11">
        <v>11</v>
      </c>
      <c r="F5" s="11">
        <v>6.1102299999999996</v>
      </c>
      <c r="G5" s="11">
        <v>6.2056800000000001</v>
      </c>
      <c r="H5" s="11">
        <v>0</v>
      </c>
      <c r="I5" s="11">
        <v>0</v>
      </c>
      <c r="J5" s="11">
        <v>0</v>
      </c>
      <c r="K5" s="11">
        <v>0</v>
      </c>
      <c r="L5" s="11">
        <v>1</v>
      </c>
      <c r="M5" s="11">
        <v>0</v>
      </c>
      <c r="N5" s="11">
        <v>0</v>
      </c>
      <c r="O5" s="11">
        <v>0</v>
      </c>
      <c r="Q5" s="13"/>
      <c r="R5" s="13"/>
      <c r="S5" s="11">
        <f>IF(ISERROR(VLOOKUP($B5,Rose!D$4:J$32,4,FALSE)),,VLOOKUP($B5,Rose!D$4:J$32,4,FALSE))</f>
        <v>12</v>
      </c>
      <c r="T5" s="11">
        <f>IF(ISERROR(VLOOKUP($B5,Rose!L$4:Q$32,4,FALSE)),,VLOOKUP($B5,Rose!L$4:Q$32,4,FALSE))</f>
        <v>0</v>
      </c>
      <c r="U5" s="11">
        <f>IF(ISERROR(VLOOKUP($B5,Rose!S$4:X$32,4,FALSE)),,VLOOKUP($B5,Rose!S$4:X$32,4,FALSE))</f>
        <v>0</v>
      </c>
      <c r="V5" s="11">
        <f>IF(ISERROR(VLOOKUP($B5,Rose!Z$4:AE$32,4,FALSE)),,VLOOKUP($B5,Rose!Z$4:AE$32,4,FALSE))</f>
        <v>0</v>
      </c>
      <c r="W5" s="11">
        <f>IF(ISERROR(VLOOKUP($B5,Rose!AG$4:AL$32,4,FALSE)),,VLOOKUP($B5,Rose!AG$4:AL$32,4,FALSE))</f>
        <v>0</v>
      </c>
      <c r="X5" s="11">
        <f>IF(ISERROR(VLOOKUP($B5,Rose!AN$4:AS$32,4,FALSE)),,VLOOKUP($B5,Rose!AN$4:AS$32,4,FALSE))</f>
        <v>0</v>
      </c>
      <c r="Y5" s="11">
        <f>IF(ISERROR(VLOOKUP($B5,Rose!AU$4:AZ$32,4,FALSE)),,VLOOKUP($B5,Rose!AU$4:AZ$32,4,FALSE))</f>
        <v>0</v>
      </c>
      <c r="Z5" s="11">
        <f>IF(ISERROR(VLOOKUP($B5,Rose!BB$4:BG$32,4,FALSE)),,VLOOKUP($B5,Rose!BB$4:BG$32,4,FALSE))</f>
        <v>0</v>
      </c>
      <c r="AA5" s="11">
        <f>IF(ISERROR(VLOOKUP($B5,Rose!BI$4:BN$32,4,FALSE)),,VLOOKUP($B5,Rose!BI$4:BN$32,4,FALSE))</f>
        <v>0</v>
      </c>
      <c r="AB5" s="11">
        <f>IF(ISERROR(VLOOKUP($B5,Rose!BP$4:BU$32,4,FALSE)),,VLOOKUP($B5,Rose!BP$4:BU$32,4,FALSE))</f>
        <v>0</v>
      </c>
    </row>
    <row r="6" spans="1:28" ht="20" customHeight="1" x14ac:dyDescent="0.15">
      <c r="A6" s="11" t="s">
        <v>28</v>
      </c>
      <c r="B6" s="11" t="s">
        <v>820</v>
      </c>
      <c r="C6" s="11" t="s">
        <v>340</v>
      </c>
      <c r="D6" s="11">
        <v>3</v>
      </c>
      <c r="E6" s="11">
        <v>1</v>
      </c>
      <c r="F6" s="11">
        <v>6</v>
      </c>
      <c r="G6" s="11">
        <v>6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Q6" s="13"/>
      <c r="R6" s="13"/>
      <c r="S6" s="11">
        <f>IF(ISERROR(VLOOKUP($B6,Rose!D$4:J$32,4,FALSE)),,VLOOKUP($B6,Rose!D$4:J$32,4,FALSE))</f>
        <v>0</v>
      </c>
      <c r="T6" s="11">
        <f>IF(ISERROR(VLOOKUP($B6,Rose!L$4:Q$32,4,FALSE)),,VLOOKUP($B6,Rose!L$4:Q$32,4,FALSE))</f>
        <v>0</v>
      </c>
      <c r="U6" s="11">
        <f>IF(ISERROR(VLOOKUP($B6,Rose!S$4:X$32,4,FALSE)),,VLOOKUP($B6,Rose!S$4:X$32,4,FALSE))</f>
        <v>0</v>
      </c>
      <c r="V6" s="11">
        <f>IF(ISERROR(VLOOKUP($B6,Rose!Z$4:AE$32,4,FALSE)),,VLOOKUP($B6,Rose!Z$4:AE$32,4,FALSE))</f>
        <v>0</v>
      </c>
      <c r="W6" s="11">
        <f>IF(ISERROR(VLOOKUP($B6,Rose!AG$4:AL$32,4,FALSE)),,VLOOKUP($B6,Rose!AG$4:AL$32,4,FALSE))</f>
        <v>0</v>
      </c>
      <c r="X6" s="11">
        <f>IF(ISERROR(VLOOKUP($B6,Rose!AN$4:AS$32,4,FALSE)),,VLOOKUP($B6,Rose!AN$4:AS$32,4,FALSE))</f>
        <v>0</v>
      </c>
      <c r="Y6" s="11">
        <f>IF(ISERROR(VLOOKUP($B6,Rose!AU$4:AZ$32,4,FALSE)),,VLOOKUP($B6,Rose!AU$4:AZ$32,4,FALSE))</f>
        <v>0</v>
      </c>
      <c r="Z6" s="11">
        <f>IF(ISERROR(VLOOKUP($B6,Rose!BB$4:BG$32,4,FALSE)),,VLOOKUP($B6,Rose!BB$4:BG$32,4,FALSE))</f>
        <v>0</v>
      </c>
      <c r="AA6" s="11">
        <f>IF(ISERROR(VLOOKUP($B6,Rose!BI$4:BN$32,4,FALSE)),,VLOOKUP($B6,Rose!BI$4:BN$32,4,FALSE))</f>
        <v>0</v>
      </c>
      <c r="AB6" s="11">
        <f>IF(ISERROR(VLOOKUP($B6,Rose!BP$4:BU$32,4,FALSE)),,VLOOKUP($B6,Rose!BP$4:BU$32,4,FALSE))</f>
        <v>0</v>
      </c>
    </row>
    <row r="7" spans="1:28" ht="20" customHeight="1" x14ac:dyDescent="0.15">
      <c r="A7" s="11" t="s">
        <v>28</v>
      </c>
      <c r="B7" s="11" t="s">
        <v>821</v>
      </c>
      <c r="C7" s="11" t="s">
        <v>91</v>
      </c>
      <c r="D7" s="11">
        <v>1</v>
      </c>
      <c r="E7" s="11">
        <v>1</v>
      </c>
      <c r="F7" s="11">
        <v>6</v>
      </c>
      <c r="G7" s="11">
        <v>6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Q7" s="13"/>
      <c r="R7" s="13"/>
      <c r="S7" s="11">
        <f>IF(ISERROR(VLOOKUP($B7,Rose!D$4:J$32,4,FALSE)),,VLOOKUP($B7,Rose!D$4:J$32,4,FALSE))</f>
        <v>0</v>
      </c>
      <c r="T7" s="11">
        <f>IF(ISERROR(VLOOKUP($B7,Rose!L$4:Q$32,4,FALSE)),,VLOOKUP($B7,Rose!L$4:Q$32,4,FALSE))</f>
        <v>0</v>
      </c>
      <c r="U7" s="11">
        <f>IF(ISERROR(VLOOKUP($B7,Rose!S$4:X$32,4,FALSE)),,VLOOKUP($B7,Rose!S$4:X$32,4,FALSE))</f>
        <v>0</v>
      </c>
      <c r="V7" s="11">
        <f>IF(ISERROR(VLOOKUP($B7,Rose!Z$4:AE$32,4,FALSE)),,VLOOKUP($B7,Rose!Z$4:AE$32,4,FALSE))</f>
        <v>0</v>
      </c>
      <c r="W7" s="11">
        <f>IF(ISERROR(VLOOKUP($B7,Rose!AG$4:AL$32,4,FALSE)),,VLOOKUP($B7,Rose!AG$4:AL$32,4,FALSE))</f>
        <v>0</v>
      </c>
      <c r="X7" s="11">
        <f>IF(ISERROR(VLOOKUP($B7,Rose!AN$4:AS$32,4,FALSE)),,VLOOKUP($B7,Rose!AN$4:AS$32,4,FALSE))</f>
        <v>0</v>
      </c>
      <c r="Y7" s="11">
        <f>IF(ISERROR(VLOOKUP($B7,Rose!AU$4:AZ$32,4,FALSE)),,VLOOKUP($B7,Rose!AU$4:AZ$32,4,FALSE))</f>
        <v>0</v>
      </c>
      <c r="Z7" s="11">
        <f>IF(ISERROR(VLOOKUP($B7,Rose!BB$4:BG$32,4,FALSE)),,VLOOKUP($B7,Rose!BB$4:BG$32,4,FALSE))</f>
        <v>0</v>
      </c>
      <c r="AA7" s="11">
        <f>IF(ISERROR(VLOOKUP($B7,Rose!BI$4:BN$32,4,FALSE)),,VLOOKUP($B7,Rose!BI$4:BN$32,4,FALSE))</f>
        <v>0</v>
      </c>
      <c r="AB7" s="11">
        <f>IF(ISERROR(VLOOKUP($B7,Rose!BP$4:BU$32,4,FALSE)),,VLOOKUP($B7,Rose!BP$4:BU$32,4,FALSE))</f>
        <v>0</v>
      </c>
    </row>
    <row r="8" spans="1:28" ht="20" customHeight="1" x14ac:dyDescent="0.15">
      <c r="A8" s="11" t="s">
        <v>28</v>
      </c>
      <c r="B8" s="11" t="s">
        <v>361</v>
      </c>
      <c r="C8" s="11" t="s">
        <v>664</v>
      </c>
      <c r="D8" s="11">
        <v>18</v>
      </c>
      <c r="E8" s="11">
        <v>13</v>
      </c>
      <c r="F8" s="11">
        <v>6.0208300000000001</v>
      </c>
      <c r="G8" s="11">
        <v>5.7756400000000001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2</v>
      </c>
      <c r="N8" s="11">
        <v>0</v>
      </c>
      <c r="O8" s="11">
        <v>1</v>
      </c>
      <c r="Q8" s="13"/>
      <c r="R8" s="13"/>
      <c r="S8" s="11">
        <f>IF(ISERROR(VLOOKUP($B8,Rose!D$4:J$32,4,FALSE)),,VLOOKUP($B8,Rose!D$4:J$32,4,FALSE))</f>
        <v>0</v>
      </c>
      <c r="T8" s="11">
        <f>IF(ISERROR(VLOOKUP($B8,Rose!L$4:Q$32,4,FALSE)),,VLOOKUP($B8,Rose!L$4:Q$32,4,FALSE))</f>
        <v>0</v>
      </c>
      <c r="U8" s="11">
        <f>IF(ISERROR(VLOOKUP($B8,Rose!S$4:X$32,4,FALSE)),,VLOOKUP($B8,Rose!S$4:X$32,4,FALSE))</f>
        <v>0</v>
      </c>
      <c r="V8" s="11">
        <f>IF(ISERROR(VLOOKUP($B8,Rose!Z$4:AE$32,4,FALSE)),,VLOOKUP($B8,Rose!Z$4:AE$32,4,FALSE))</f>
        <v>0</v>
      </c>
      <c r="W8" s="11">
        <f>IF(ISERROR(VLOOKUP($B8,Rose!AG$4:AL$32,4,FALSE)),,VLOOKUP($B8,Rose!AG$4:AL$32,4,FALSE))</f>
        <v>0</v>
      </c>
      <c r="X8" s="11">
        <f>IF(ISERROR(VLOOKUP($B8,Rose!AN$4:AS$32,4,FALSE)),,VLOOKUP($B8,Rose!AN$4:AS$32,4,FALSE))</f>
        <v>0</v>
      </c>
      <c r="Y8" s="11">
        <f>IF(ISERROR(VLOOKUP($B8,Rose!AU$4:AZ$32,4,FALSE)),,VLOOKUP($B8,Rose!AU$4:AZ$32,4,FALSE))</f>
        <v>0</v>
      </c>
      <c r="Z8" s="11">
        <f>IF(ISERROR(VLOOKUP($B8,Rose!BB$4:BG$32,4,FALSE)),,VLOOKUP($B8,Rose!BB$4:BG$32,4,FALSE))</f>
        <v>0</v>
      </c>
      <c r="AA8" s="11">
        <f>IF(ISERROR(VLOOKUP($B8,Rose!BI$4:BN$32,4,FALSE)),,VLOOKUP($B8,Rose!BI$4:BN$32,4,FALSE))</f>
        <v>0</v>
      </c>
      <c r="AB8" s="11">
        <f>IF(ISERROR(VLOOKUP($B8,Rose!BP$4:BU$32,4,FALSE)),,VLOOKUP($B8,Rose!BP$4:BU$32,4,FALSE))</f>
        <v>0</v>
      </c>
    </row>
    <row r="9" spans="1:28" ht="20" customHeight="1" x14ac:dyDescent="0.15">
      <c r="A9" s="11" t="s">
        <v>28</v>
      </c>
      <c r="B9" s="11" t="s">
        <v>567</v>
      </c>
      <c r="C9" s="11" t="s">
        <v>664</v>
      </c>
      <c r="D9" s="11">
        <v>1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Q9" s="13"/>
      <c r="R9" s="13"/>
      <c r="S9" s="11">
        <f>IF(ISERROR(VLOOKUP($B9,Rose!D$4:J$32,4,FALSE)),,VLOOKUP($B9,Rose!D$4:J$32,4,FALSE))</f>
        <v>0</v>
      </c>
      <c r="T9" s="11">
        <f>IF(ISERROR(VLOOKUP($B9,Rose!L$4:Q$32,4,FALSE)),,VLOOKUP($B9,Rose!L$4:Q$32,4,FALSE))</f>
        <v>0</v>
      </c>
      <c r="U9" s="11">
        <f>IF(ISERROR(VLOOKUP($B9,Rose!S$4:X$32,4,FALSE)),,VLOOKUP($B9,Rose!S$4:X$32,4,FALSE))</f>
        <v>0</v>
      </c>
      <c r="V9" s="11">
        <f>IF(ISERROR(VLOOKUP($B9,Rose!Z$4:AE$32,4,FALSE)),,VLOOKUP($B9,Rose!Z$4:AE$32,4,FALSE))</f>
        <v>0</v>
      </c>
      <c r="W9" s="11">
        <f>IF(ISERROR(VLOOKUP($B9,Rose!AG$4:AL$32,4,FALSE)),,VLOOKUP($B9,Rose!AG$4:AL$32,4,FALSE))</f>
        <v>0</v>
      </c>
      <c r="X9" s="11">
        <f>IF(ISERROR(VLOOKUP($B9,Rose!AN$4:AS$32,4,FALSE)),,VLOOKUP($B9,Rose!AN$4:AS$32,4,FALSE))</f>
        <v>0</v>
      </c>
      <c r="Y9" s="11">
        <f>IF(ISERROR(VLOOKUP($B9,Rose!AU$4:AZ$32,4,FALSE)),,VLOOKUP($B9,Rose!AU$4:AZ$32,4,FALSE))</f>
        <v>0</v>
      </c>
      <c r="Z9" s="11">
        <f>IF(ISERROR(VLOOKUP($B9,Rose!BB$4:BG$32,4,FALSE)),,VLOOKUP($B9,Rose!BB$4:BG$32,4,FALSE))</f>
        <v>0</v>
      </c>
      <c r="AA9" s="11">
        <f>IF(ISERROR(VLOOKUP($B9,Rose!BI$4:BN$32,4,FALSE)),,VLOOKUP($B9,Rose!BI$4:BN$32,4,FALSE))</f>
        <v>0</v>
      </c>
      <c r="AB9" s="11">
        <f>IF(ISERROR(VLOOKUP($B9,Rose!BP$4:BU$32,4,FALSE)),,VLOOKUP($B9,Rose!BP$4:BU$32,4,FALSE))</f>
        <v>0</v>
      </c>
    </row>
    <row r="10" spans="1:28" ht="20" customHeight="1" x14ac:dyDescent="0.15">
      <c r="A10" s="11" t="s">
        <v>28</v>
      </c>
      <c r="B10" s="11" t="s">
        <v>485</v>
      </c>
      <c r="C10" s="11" t="s">
        <v>96</v>
      </c>
      <c r="D10" s="11">
        <v>31</v>
      </c>
      <c r="E10" s="11">
        <v>23</v>
      </c>
      <c r="F10" s="11">
        <v>6.1195700000000004</v>
      </c>
      <c r="G10" s="11">
        <v>6.2717400000000003</v>
      </c>
      <c r="H10" s="11">
        <v>1</v>
      </c>
      <c r="I10" s="11">
        <v>0</v>
      </c>
      <c r="J10" s="11">
        <v>0</v>
      </c>
      <c r="K10" s="11">
        <v>0</v>
      </c>
      <c r="L10" s="11">
        <v>1</v>
      </c>
      <c r="M10" s="11">
        <v>1</v>
      </c>
      <c r="N10" s="11">
        <v>0</v>
      </c>
      <c r="O10" s="11">
        <v>0</v>
      </c>
      <c r="Q10" s="13"/>
      <c r="R10" s="13"/>
      <c r="S10" s="11">
        <f>IF(ISERROR(VLOOKUP($B10,Rose!D$4:J$32,4,FALSE)),,VLOOKUP($B10,Rose!D$4:J$32,4,FALSE))</f>
        <v>0</v>
      </c>
      <c r="T10" s="11">
        <f>IF(ISERROR(VLOOKUP($B10,Rose!L$4:Q$32,4,FALSE)),,VLOOKUP($B10,Rose!L$4:Q$32,4,FALSE))</f>
        <v>0</v>
      </c>
      <c r="U10" s="11">
        <f>IF(ISERROR(VLOOKUP($B10,Rose!S$4:X$32,4,FALSE)),,VLOOKUP($B10,Rose!S$4:X$32,4,FALSE))</f>
        <v>0</v>
      </c>
      <c r="V10" s="11">
        <f>IF(ISERROR(VLOOKUP($B10,Rose!Z$4:AE$32,4,FALSE)),,VLOOKUP($B10,Rose!Z$4:AE$32,4,FALSE))</f>
        <v>0</v>
      </c>
      <c r="W10" s="11">
        <f>IF(ISERROR(VLOOKUP($B10,Rose!AG$4:AL$32,4,FALSE)),,VLOOKUP($B10,Rose!AG$4:AL$32,4,FALSE))</f>
        <v>0</v>
      </c>
      <c r="X10" s="11">
        <f>IF(ISERROR(VLOOKUP($B10,Rose!AN$4:AS$32,4,FALSE)),,VLOOKUP($B10,Rose!AN$4:AS$32,4,FALSE))</f>
        <v>0</v>
      </c>
      <c r="Y10" s="11">
        <f>IF(ISERROR(VLOOKUP($B10,Rose!AU$4:AZ$32,4,FALSE)),,VLOOKUP($B10,Rose!AU$4:AZ$32,4,FALSE))</f>
        <v>0</v>
      </c>
      <c r="Z10" s="11">
        <f>IF(ISERROR(VLOOKUP($B10,Rose!BB$4:BG$32,4,FALSE)),,VLOOKUP($B10,Rose!BB$4:BG$32,4,FALSE))</f>
        <v>0</v>
      </c>
      <c r="AA10" s="11">
        <f>IF(ISERROR(VLOOKUP($B10,Rose!BI$4:BN$32,4,FALSE)),,VLOOKUP($B10,Rose!BI$4:BN$32,4,FALSE))</f>
        <v>5</v>
      </c>
      <c r="AB10" s="11">
        <f>IF(ISERROR(VLOOKUP($B10,Rose!BP$4:BU$32,4,FALSE)),,VLOOKUP($B10,Rose!BP$4:BU$32,4,FALSE))</f>
        <v>0</v>
      </c>
    </row>
    <row r="11" spans="1:28" ht="20" customHeight="1" x14ac:dyDescent="0.15">
      <c r="A11" s="11" t="s">
        <v>28</v>
      </c>
      <c r="B11" s="11" t="s">
        <v>126</v>
      </c>
      <c r="C11" s="11" t="s">
        <v>342</v>
      </c>
      <c r="D11" s="11">
        <v>18</v>
      </c>
      <c r="E11" s="11">
        <v>22</v>
      </c>
      <c r="F11" s="11">
        <v>5.9207200000000002</v>
      </c>
      <c r="G11" s="11">
        <v>6.0127199999999998</v>
      </c>
      <c r="H11" s="11">
        <v>0</v>
      </c>
      <c r="I11" s="11">
        <v>0</v>
      </c>
      <c r="J11" s="11">
        <v>0</v>
      </c>
      <c r="K11" s="11">
        <v>0</v>
      </c>
      <c r="L11" s="11">
        <v>3</v>
      </c>
      <c r="M11" s="11">
        <v>2</v>
      </c>
      <c r="N11" s="11">
        <v>0</v>
      </c>
      <c r="O11" s="11">
        <v>0</v>
      </c>
      <c r="Q11" s="13"/>
      <c r="R11" s="13"/>
      <c r="S11" s="11">
        <f>IF(ISERROR(VLOOKUP($B11,Rose!D$4:J$32,4,FALSE)),,VLOOKUP($B11,Rose!D$4:J$32,4,FALSE))</f>
        <v>0</v>
      </c>
      <c r="T11" s="11">
        <f>IF(ISERROR(VLOOKUP($B11,Rose!L$4:Q$32,4,FALSE)),,VLOOKUP($B11,Rose!L$4:Q$32,4,FALSE))</f>
        <v>0</v>
      </c>
      <c r="U11" s="11">
        <f>IF(ISERROR(VLOOKUP($B11,Rose!S$4:X$32,4,FALSE)),,VLOOKUP($B11,Rose!S$4:X$32,4,FALSE))</f>
        <v>0</v>
      </c>
      <c r="V11" s="11">
        <f>IF(ISERROR(VLOOKUP($B11,Rose!Z$4:AE$32,4,FALSE)),,VLOOKUP($B11,Rose!Z$4:AE$32,4,FALSE))</f>
        <v>1</v>
      </c>
      <c r="W11" s="11">
        <f>IF(ISERROR(VLOOKUP($B11,Rose!AG$4:AL$32,4,FALSE)),,VLOOKUP($B11,Rose!AG$4:AL$32,4,FALSE))</f>
        <v>0</v>
      </c>
      <c r="X11" s="11">
        <f>IF(ISERROR(VLOOKUP($B11,Rose!AN$4:AS$32,4,FALSE)),,VLOOKUP($B11,Rose!AN$4:AS$32,4,FALSE))</f>
        <v>0</v>
      </c>
      <c r="Y11" s="11">
        <f>IF(ISERROR(VLOOKUP($B11,Rose!AU$4:AZ$32,4,FALSE)),,VLOOKUP($B11,Rose!AU$4:AZ$32,4,FALSE))</f>
        <v>0</v>
      </c>
      <c r="Z11" s="11">
        <f>IF(ISERROR(VLOOKUP($B11,Rose!BB$4:BG$32,4,FALSE)),,VLOOKUP($B11,Rose!BB$4:BG$32,4,FALSE))</f>
        <v>0</v>
      </c>
      <c r="AA11" s="11">
        <f>IF(ISERROR(VLOOKUP($B11,Rose!BI$4:BN$32,4,FALSE)),,VLOOKUP($B11,Rose!BI$4:BN$32,4,FALSE))</f>
        <v>0</v>
      </c>
      <c r="AB11" s="11">
        <f>IF(ISERROR(VLOOKUP($B11,Rose!BP$4:BU$32,4,FALSE)),,VLOOKUP($B11,Rose!BP$4:BU$32,4,FALSE))</f>
        <v>0</v>
      </c>
    </row>
    <row r="12" spans="1:28" ht="20" customHeight="1" x14ac:dyDescent="0.15">
      <c r="A12" s="11" t="s">
        <v>28</v>
      </c>
      <c r="B12" s="11" t="s">
        <v>362</v>
      </c>
      <c r="C12" s="11" t="s">
        <v>664</v>
      </c>
      <c r="D12" s="11">
        <v>9</v>
      </c>
      <c r="E12" s="11">
        <v>6</v>
      </c>
      <c r="F12" s="11">
        <v>5.8958300000000001</v>
      </c>
      <c r="G12" s="11">
        <v>5.7291600000000003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</v>
      </c>
      <c r="N12" s="11">
        <v>0</v>
      </c>
      <c r="O12" s="11">
        <v>0</v>
      </c>
      <c r="Q12" s="13"/>
      <c r="R12" s="13"/>
      <c r="S12" s="11">
        <f>IF(ISERROR(VLOOKUP($B12,Rose!D$4:J$32,4,FALSE)),,VLOOKUP($B12,Rose!D$4:J$32,4,FALSE))</f>
        <v>0</v>
      </c>
      <c r="T12" s="11">
        <f>IF(ISERROR(VLOOKUP($B12,Rose!L$4:Q$32,4,FALSE)),,VLOOKUP($B12,Rose!L$4:Q$32,4,FALSE))</f>
        <v>0</v>
      </c>
      <c r="U12" s="11">
        <f>IF(ISERROR(VLOOKUP($B12,Rose!S$4:X$32,4,FALSE)),,VLOOKUP($B12,Rose!S$4:X$32,4,FALSE))</f>
        <v>0</v>
      </c>
      <c r="V12" s="11">
        <f>IF(ISERROR(VLOOKUP($B12,Rose!Z$4:AE$32,4,FALSE)),,VLOOKUP($B12,Rose!Z$4:AE$32,4,FALSE))</f>
        <v>0</v>
      </c>
      <c r="W12" s="11">
        <f>IF(ISERROR(VLOOKUP($B12,Rose!AG$4:AL$32,4,FALSE)),,VLOOKUP($B12,Rose!AG$4:AL$32,4,FALSE))</f>
        <v>0</v>
      </c>
      <c r="X12" s="11">
        <f>IF(ISERROR(VLOOKUP($B12,Rose!AN$4:AS$32,4,FALSE)),,VLOOKUP($B12,Rose!AN$4:AS$32,4,FALSE))</f>
        <v>0</v>
      </c>
      <c r="Y12" s="11">
        <f>IF(ISERROR(VLOOKUP($B12,Rose!AU$4:AZ$32,4,FALSE)),,VLOOKUP($B12,Rose!AU$4:AZ$32,4,FALSE))</f>
        <v>0</v>
      </c>
      <c r="Z12" s="11">
        <f>IF(ISERROR(VLOOKUP($B12,Rose!BB$4:BG$32,4,FALSE)),,VLOOKUP($B12,Rose!BB$4:BG$32,4,FALSE))</f>
        <v>0</v>
      </c>
      <c r="AA12" s="11">
        <f>IF(ISERROR(VLOOKUP($B12,Rose!BI$4:BN$32,4,FALSE)),,VLOOKUP($B12,Rose!BI$4:BN$32,4,FALSE))</f>
        <v>0</v>
      </c>
      <c r="AB12" s="11">
        <f>IF(ISERROR(VLOOKUP($B12,Rose!BP$4:BU$32,4,FALSE)),,VLOOKUP($B12,Rose!BP$4:BU$32,4,FALSE))</f>
        <v>0</v>
      </c>
    </row>
    <row r="13" spans="1:28" ht="20" customHeight="1" x14ac:dyDescent="0.15">
      <c r="A13" s="11" t="s">
        <v>28</v>
      </c>
      <c r="B13" s="11" t="s">
        <v>350</v>
      </c>
      <c r="C13" s="11" t="s">
        <v>664</v>
      </c>
      <c r="D13" s="11">
        <v>15</v>
      </c>
      <c r="E13" s="11">
        <v>1</v>
      </c>
      <c r="F13" s="11">
        <v>6</v>
      </c>
      <c r="G13" s="11">
        <v>6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Q13" s="13"/>
      <c r="R13" s="13"/>
      <c r="S13" s="11">
        <f>IF(ISERROR(VLOOKUP($B13,Rose!D$4:J$32,4,FALSE)),,VLOOKUP($B13,Rose!D$4:J$32,4,FALSE))</f>
        <v>0</v>
      </c>
      <c r="T13" s="11">
        <f>IF(ISERROR(VLOOKUP($B13,Rose!L$4:Q$32,4,FALSE)),,VLOOKUP($B13,Rose!L$4:Q$32,4,FALSE))</f>
        <v>0</v>
      </c>
      <c r="U13" s="11">
        <f>IF(ISERROR(VLOOKUP($B13,Rose!S$4:X$32,4,FALSE)),,VLOOKUP($B13,Rose!S$4:X$32,4,FALSE))</f>
        <v>0</v>
      </c>
      <c r="V13" s="11">
        <f>IF(ISERROR(VLOOKUP($B13,Rose!Z$4:AE$32,4,FALSE)),,VLOOKUP($B13,Rose!Z$4:AE$32,4,FALSE))</f>
        <v>0</v>
      </c>
      <c r="W13" s="11">
        <f>IF(ISERROR(VLOOKUP($B13,Rose!AG$4:AL$32,4,FALSE)),,VLOOKUP($B13,Rose!AG$4:AL$32,4,FALSE))</f>
        <v>0</v>
      </c>
      <c r="X13" s="11">
        <f>IF(ISERROR(VLOOKUP($B13,Rose!AN$4:AS$32,4,FALSE)),,VLOOKUP($B13,Rose!AN$4:AS$32,4,FALSE))</f>
        <v>0</v>
      </c>
      <c r="Y13" s="11">
        <f>IF(ISERROR(VLOOKUP($B13,Rose!AU$4:AZ$32,4,FALSE)),,VLOOKUP($B13,Rose!AU$4:AZ$32,4,FALSE))</f>
        <v>0</v>
      </c>
      <c r="Z13" s="11">
        <f>IF(ISERROR(VLOOKUP($B13,Rose!BB$4:BG$32,4,FALSE)),,VLOOKUP($B13,Rose!BB$4:BG$32,4,FALSE))</f>
        <v>0</v>
      </c>
      <c r="AA13" s="11">
        <f>IF(ISERROR(VLOOKUP($B13,Rose!BI$4:BN$32,4,FALSE)),,VLOOKUP($B13,Rose!BI$4:BN$32,4,FALSE))</f>
        <v>0</v>
      </c>
      <c r="AB13" s="11">
        <f>IF(ISERROR(VLOOKUP($B13,Rose!BP$4:BU$32,4,FALSE)),,VLOOKUP($B13,Rose!BP$4:BU$32,4,FALSE))</f>
        <v>0</v>
      </c>
    </row>
    <row r="14" spans="1:28" ht="20" customHeight="1" x14ac:dyDescent="0.15">
      <c r="A14" s="11" t="s">
        <v>28</v>
      </c>
      <c r="B14" s="11" t="s">
        <v>822</v>
      </c>
      <c r="C14" s="11" t="s">
        <v>664</v>
      </c>
      <c r="D14" s="11">
        <v>1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Q14" s="13"/>
      <c r="R14" s="13"/>
      <c r="S14" s="11">
        <f>IF(ISERROR(VLOOKUP($B14,Rose!D$4:J$32,4,FALSE)),,VLOOKUP($B14,Rose!D$4:J$32,4,FALSE))</f>
        <v>0</v>
      </c>
      <c r="T14" s="11">
        <f>IF(ISERROR(VLOOKUP($B14,Rose!L$4:Q$32,4,FALSE)),,VLOOKUP($B14,Rose!L$4:Q$32,4,FALSE))</f>
        <v>0</v>
      </c>
      <c r="U14" s="11">
        <f>IF(ISERROR(VLOOKUP($B14,Rose!S$4:X$32,4,FALSE)),,VLOOKUP($B14,Rose!S$4:X$32,4,FALSE))</f>
        <v>0</v>
      </c>
      <c r="V14" s="11">
        <f>IF(ISERROR(VLOOKUP($B14,Rose!Z$4:AE$32,4,FALSE)),,VLOOKUP($B14,Rose!Z$4:AE$32,4,FALSE))</f>
        <v>0</v>
      </c>
      <c r="W14" s="11">
        <f>IF(ISERROR(VLOOKUP($B14,Rose!AG$4:AL$32,4,FALSE)),,VLOOKUP($B14,Rose!AG$4:AL$32,4,FALSE))</f>
        <v>0</v>
      </c>
      <c r="X14" s="11">
        <f>IF(ISERROR(VLOOKUP($B14,Rose!AN$4:AS$32,4,FALSE)),,VLOOKUP($B14,Rose!AN$4:AS$32,4,FALSE))</f>
        <v>0</v>
      </c>
      <c r="Y14" s="11">
        <f>IF(ISERROR(VLOOKUP($B14,Rose!AU$4:AZ$32,4,FALSE)),,VLOOKUP($B14,Rose!AU$4:AZ$32,4,FALSE))</f>
        <v>0</v>
      </c>
      <c r="Z14" s="11">
        <f>IF(ISERROR(VLOOKUP($B14,Rose!BB$4:BG$32,4,FALSE)),,VLOOKUP($B14,Rose!BB$4:BG$32,4,FALSE))</f>
        <v>0</v>
      </c>
      <c r="AA14" s="11">
        <f>IF(ISERROR(VLOOKUP($B14,Rose!BI$4:BN$32,4,FALSE)),,VLOOKUP($B14,Rose!BI$4:BN$32,4,FALSE))</f>
        <v>0</v>
      </c>
      <c r="AB14" s="11">
        <f>IF(ISERROR(VLOOKUP($B14,Rose!BP$4:BU$32,4,FALSE)),,VLOOKUP($B14,Rose!BP$4:BU$32,4,FALSE))</f>
        <v>0</v>
      </c>
    </row>
    <row r="15" spans="1:28" ht="20" customHeight="1" x14ac:dyDescent="0.15">
      <c r="A15" s="11" t="s">
        <v>28</v>
      </c>
      <c r="B15" s="11" t="s">
        <v>561</v>
      </c>
      <c r="C15" s="11" t="s">
        <v>517</v>
      </c>
      <c r="D15" s="11">
        <v>10</v>
      </c>
      <c r="E15" s="11">
        <v>20</v>
      </c>
      <c r="F15" s="11">
        <v>5.8493399999999998</v>
      </c>
      <c r="G15" s="11">
        <v>5.8233600000000001</v>
      </c>
      <c r="H15" s="11">
        <v>0</v>
      </c>
      <c r="I15" s="11">
        <v>0</v>
      </c>
      <c r="J15" s="11">
        <v>0</v>
      </c>
      <c r="K15" s="11">
        <v>0</v>
      </c>
      <c r="L15" s="11">
        <v>1</v>
      </c>
      <c r="M15" s="11">
        <v>3</v>
      </c>
      <c r="N15" s="11">
        <v>0</v>
      </c>
      <c r="O15" s="11">
        <v>0</v>
      </c>
      <c r="Q15" s="13"/>
      <c r="R15" s="13"/>
      <c r="S15" s="11">
        <f>IF(ISERROR(VLOOKUP($B15,Rose!D$4:J$32,4,FALSE)),,VLOOKUP($B15,Rose!D$4:J$32,4,FALSE))</f>
        <v>0</v>
      </c>
      <c r="T15" s="11">
        <f>IF(ISERROR(VLOOKUP($B15,Rose!L$4:Q$32,4,FALSE)),,VLOOKUP($B15,Rose!L$4:Q$32,4,FALSE))</f>
        <v>0</v>
      </c>
      <c r="U15" s="11">
        <f>IF(ISERROR(VLOOKUP($B15,Rose!S$4:X$32,4,FALSE)),,VLOOKUP($B15,Rose!S$4:X$32,4,FALSE))</f>
        <v>0</v>
      </c>
      <c r="V15" s="11">
        <f>IF(ISERROR(VLOOKUP($B15,Rose!Z$4:AE$32,4,FALSE)),,VLOOKUP($B15,Rose!Z$4:AE$32,4,FALSE))</f>
        <v>0</v>
      </c>
      <c r="W15" s="11">
        <f>IF(ISERROR(VLOOKUP($B15,Rose!AG$4:AL$32,4,FALSE)),,VLOOKUP($B15,Rose!AG$4:AL$32,4,FALSE))</f>
        <v>0</v>
      </c>
      <c r="X15" s="11">
        <f>IF(ISERROR(VLOOKUP($B15,Rose!AN$4:AS$32,4,FALSE)),,VLOOKUP($B15,Rose!AN$4:AS$32,4,FALSE))</f>
        <v>0</v>
      </c>
      <c r="Y15" s="11">
        <f>IF(ISERROR(VLOOKUP($B15,Rose!AU$4:AZ$32,4,FALSE)),,VLOOKUP($B15,Rose!AU$4:AZ$32,4,FALSE))</f>
        <v>0</v>
      </c>
      <c r="Z15" s="11">
        <f>IF(ISERROR(VLOOKUP($B15,Rose!BB$4:BG$32,4,FALSE)),,VLOOKUP($B15,Rose!BB$4:BG$32,4,FALSE))</f>
        <v>0</v>
      </c>
      <c r="AA15" s="11">
        <f>IF(ISERROR(VLOOKUP($B15,Rose!BI$4:BN$32,4,FALSE)),,VLOOKUP($B15,Rose!BI$4:BN$32,4,FALSE))</f>
        <v>0</v>
      </c>
      <c r="AB15" s="11">
        <f>IF(ISERROR(VLOOKUP($B15,Rose!BP$4:BU$32,4,FALSE)),,VLOOKUP($B15,Rose!BP$4:BU$32,4,FALSE))</f>
        <v>0</v>
      </c>
    </row>
    <row r="16" spans="1:28" ht="20" customHeight="1" x14ac:dyDescent="0.15">
      <c r="A16" s="11" t="s">
        <v>28</v>
      </c>
      <c r="B16" s="11" t="s">
        <v>355</v>
      </c>
      <c r="C16" s="11" t="s">
        <v>340</v>
      </c>
      <c r="D16" s="11">
        <v>23</v>
      </c>
      <c r="E16" s="11">
        <v>14</v>
      </c>
      <c r="F16" s="11">
        <v>5.9375</v>
      </c>
      <c r="G16" s="11">
        <v>5.8660699999999997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2</v>
      </c>
      <c r="N16" s="11">
        <v>0</v>
      </c>
      <c r="O16" s="11">
        <v>0</v>
      </c>
      <c r="Q16" s="13"/>
      <c r="R16" s="13"/>
      <c r="S16" s="11">
        <f>IF(ISERROR(VLOOKUP($B16,Rose!D$4:J$32,4,FALSE)),,VLOOKUP($B16,Rose!D$4:J$32,4,FALSE))</f>
        <v>0</v>
      </c>
      <c r="T16" s="11">
        <f>IF(ISERROR(VLOOKUP($B16,Rose!L$4:Q$32,4,FALSE)),,VLOOKUP($B16,Rose!L$4:Q$32,4,FALSE))</f>
        <v>0</v>
      </c>
      <c r="U16" s="11">
        <f>IF(ISERROR(VLOOKUP($B16,Rose!S$4:X$32,4,FALSE)),,VLOOKUP($B16,Rose!S$4:X$32,4,FALSE))</f>
        <v>0</v>
      </c>
      <c r="V16" s="11">
        <f>IF(ISERROR(VLOOKUP($B16,Rose!Z$4:AE$32,4,FALSE)),,VLOOKUP($B16,Rose!Z$4:AE$32,4,FALSE))</f>
        <v>0</v>
      </c>
      <c r="W16" s="11">
        <f>IF(ISERROR(VLOOKUP($B16,Rose!AG$4:AL$32,4,FALSE)),,VLOOKUP($B16,Rose!AG$4:AL$32,4,FALSE))</f>
        <v>0</v>
      </c>
      <c r="X16" s="11">
        <f>IF(ISERROR(VLOOKUP($B16,Rose!AN$4:AS$32,4,FALSE)),,VLOOKUP($B16,Rose!AN$4:AS$32,4,FALSE))</f>
        <v>0</v>
      </c>
      <c r="Y16" s="11">
        <f>IF(ISERROR(VLOOKUP($B16,Rose!AU$4:AZ$32,4,FALSE)),,VLOOKUP($B16,Rose!AU$4:AZ$32,4,FALSE))</f>
        <v>0</v>
      </c>
      <c r="Z16" s="11">
        <f>IF(ISERROR(VLOOKUP($B16,Rose!BB$4:BG$32,4,FALSE)),,VLOOKUP($B16,Rose!BB$4:BG$32,4,FALSE))</f>
        <v>0</v>
      </c>
      <c r="AA16" s="11">
        <f>IF(ISERROR(VLOOKUP($B16,Rose!BI$4:BN$32,4,FALSE)),,VLOOKUP($B16,Rose!BI$4:BN$32,4,FALSE))</f>
        <v>0</v>
      </c>
      <c r="AB16" s="11">
        <f>IF(ISERROR(VLOOKUP($B16,Rose!BP$4:BU$32,4,FALSE)),,VLOOKUP($B16,Rose!BP$4:BU$32,4,FALSE))</f>
        <v>0</v>
      </c>
    </row>
    <row r="17" spans="1:28" ht="20" customHeight="1" x14ac:dyDescent="0.15">
      <c r="A17" s="11" t="s">
        <v>28</v>
      </c>
      <c r="B17" s="11" t="s">
        <v>545</v>
      </c>
      <c r="C17" s="11" t="s">
        <v>664</v>
      </c>
      <c r="D17" s="11">
        <v>8</v>
      </c>
      <c r="E17" s="11">
        <v>7</v>
      </c>
      <c r="F17" s="11">
        <v>5.5267900000000001</v>
      </c>
      <c r="G17" s="11">
        <v>5.5267900000000001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Q17" s="13"/>
      <c r="R17" s="13"/>
      <c r="S17" s="11">
        <f>IF(ISERROR(VLOOKUP($B17,Rose!D$4:J$32,4,FALSE)),,VLOOKUP($B17,Rose!D$4:J$32,4,FALSE))</f>
        <v>0</v>
      </c>
      <c r="T17" s="11">
        <f>IF(ISERROR(VLOOKUP($B17,Rose!L$4:Q$32,4,FALSE)),,VLOOKUP($B17,Rose!L$4:Q$32,4,FALSE))</f>
        <v>0</v>
      </c>
      <c r="U17" s="11">
        <f>IF(ISERROR(VLOOKUP($B17,Rose!S$4:X$32,4,FALSE)),,VLOOKUP($B17,Rose!S$4:X$32,4,FALSE))</f>
        <v>0</v>
      </c>
      <c r="V17" s="11">
        <f>IF(ISERROR(VLOOKUP($B17,Rose!Z$4:AE$32,4,FALSE)),,VLOOKUP($B17,Rose!Z$4:AE$32,4,FALSE))</f>
        <v>0</v>
      </c>
      <c r="W17" s="11">
        <f>IF(ISERROR(VLOOKUP($B17,Rose!AG$4:AL$32,4,FALSE)),,VLOOKUP($B17,Rose!AG$4:AL$32,4,FALSE))</f>
        <v>0</v>
      </c>
      <c r="X17" s="11">
        <f>IF(ISERROR(VLOOKUP($B17,Rose!AN$4:AS$32,4,FALSE)),,VLOOKUP($B17,Rose!AN$4:AS$32,4,FALSE))</f>
        <v>0</v>
      </c>
      <c r="Y17" s="11">
        <f>IF(ISERROR(VLOOKUP($B17,Rose!AU$4:AZ$32,4,FALSE)),,VLOOKUP($B17,Rose!AU$4:AZ$32,4,FALSE))</f>
        <v>0</v>
      </c>
      <c r="Z17" s="11">
        <f>IF(ISERROR(VLOOKUP($B17,Rose!BB$4:BG$32,4,FALSE)),,VLOOKUP($B17,Rose!BB$4:BG$32,4,FALSE))</f>
        <v>0</v>
      </c>
      <c r="AA17" s="11">
        <f>IF(ISERROR(VLOOKUP($B17,Rose!BI$4:BN$32,4,FALSE)),,VLOOKUP($B17,Rose!BI$4:BN$32,4,FALSE))</f>
        <v>0</v>
      </c>
      <c r="AB17" s="11">
        <f>IF(ISERROR(VLOOKUP($B17,Rose!BP$4:BU$32,4,FALSE)),,VLOOKUP($B17,Rose!BP$4:BU$32,4,FALSE))</f>
        <v>0</v>
      </c>
    </row>
    <row r="18" spans="1:28" ht="20" customHeight="1" x14ac:dyDescent="0.15">
      <c r="A18" s="11" t="s">
        <v>28</v>
      </c>
      <c r="B18" s="11" t="s">
        <v>711</v>
      </c>
      <c r="C18" s="11" t="s">
        <v>95</v>
      </c>
      <c r="D18" s="11">
        <v>1</v>
      </c>
      <c r="E18" s="11">
        <v>1</v>
      </c>
      <c r="F18" s="11">
        <v>6</v>
      </c>
      <c r="G18" s="11">
        <v>6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Q18" s="13"/>
      <c r="R18" s="13"/>
      <c r="S18" s="11">
        <f>IF(ISERROR(VLOOKUP($B18,Rose!D$4:J$32,4,FALSE)),,VLOOKUP($B18,Rose!D$4:J$32,4,FALSE))</f>
        <v>0</v>
      </c>
      <c r="T18" s="11">
        <f>IF(ISERROR(VLOOKUP($B18,Rose!L$4:Q$32,4,FALSE)),,VLOOKUP($B18,Rose!L$4:Q$32,4,FALSE))</f>
        <v>0</v>
      </c>
      <c r="U18" s="11">
        <f>IF(ISERROR(VLOOKUP($B18,Rose!S$4:X$32,4,FALSE)),,VLOOKUP($B18,Rose!S$4:X$32,4,FALSE))</f>
        <v>0</v>
      </c>
      <c r="V18" s="11">
        <f>IF(ISERROR(VLOOKUP($B18,Rose!Z$4:AE$32,4,FALSE)),,VLOOKUP($B18,Rose!Z$4:AE$32,4,FALSE))</f>
        <v>0</v>
      </c>
      <c r="W18" s="11">
        <f>IF(ISERROR(VLOOKUP($B18,Rose!AG$4:AL$32,4,FALSE)),,VLOOKUP($B18,Rose!AG$4:AL$32,4,FALSE))</f>
        <v>0</v>
      </c>
      <c r="X18" s="11">
        <f>IF(ISERROR(VLOOKUP($B18,Rose!AN$4:AS$32,4,FALSE)),,VLOOKUP($B18,Rose!AN$4:AS$32,4,FALSE))</f>
        <v>0</v>
      </c>
      <c r="Y18" s="11">
        <f>IF(ISERROR(VLOOKUP($B18,Rose!AU$4:AZ$32,4,FALSE)),,VLOOKUP($B18,Rose!AU$4:AZ$32,4,FALSE))</f>
        <v>0</v>
      </c>
      <c r="Z18" s="11">
        <f>IF(ISERROR(VLOOKUP($B18,Rose!BB$4:BG$32,4,FALSE)),,VLOOKUP($B18,Rose!BB$4:BG$32,4,FALSE))</f>
        <v>0</v>
      </c>
      <c r="AA18" s="11">
        <f>IF(ISERROR(VLOOKUP($B18,Rose!BI$4:BN$32,4,FALSE)),,VLOOKUP($B18,Rose!BI$4:BN$32,4,FALSE))</f>
        <v>0</v>
      </c>
      <c r="AB18" s="11">
        <f>IF(ISERROR(VLOOKUP($B18,Rose!BP$4:BU$32,4,FALSE)),,VLOOKUP($B18,Rose!BP$4:BU$32,4,FALSE))</f>
        <v>0</v>
      </c>
    </row>
    <row r="19" spans="1:28" ht="20" customHeight="1" x14ac:dyDescent="0.15">
      <c r="A19" s="11" t="s">
        <v>28</v>
      </c>
      <c r="B19" s="11" t="s">
        <v>372</v>
      </c>
      <c r="C19" s="11" t="s">
        <v>94</v>
      </c>
      <c r="D19" s="11">
        <v>3</v>
      </c>
      <c r="E19" s="11">
        <v>4</v>
      </c>
      <c r="F19" s="11">
        <v>5.625</v>
      </c>
      <c r="G19" s="11">
        <v>5.375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</v>
      </c>
      <c r="O19" s="11">
        <v>0</v>
      </c>
      <c r="Q19" s="13"/>
      <c r="R19" s="13"/>
      <c r="S19" s="11">
        <f>IF(ISERROR(VLOOKUP($B19,Rose!D$4:J$32,4,FALSE)),,VLOOKUP($B19,Rose!D$4:J$32,4,FALSE))</f>
        <v>0</v>
      </c>
      <c r="T19" s="11">
        <f>IF(ISERROR(VLOOKUP($B19,Rose!L$4:Q$32,4,FALSE)),,VLOOKUP($B19,Rose!L$4:Q$32,4,FALSE))</f>
        <v>0</v>
      </c>
      <c r="U19" s="11">
        <f>IF(ISERROR(VLOOKUP($B19,Rose!S$4:X$32,4,FALSE)),,VLOOKUP($B19,Rose!S$4:X$32,4,FALSE))</f>
        <v>0</v>
      </c>
      <c r="V19" s="11">
        <f>IF(ISERROR(VLOOKUP($B19,Rose!Z$4:AE$32,4,FALSE)),,VLOOKUP($B19,Rose!Z$4:AE$32,4,FALSE))</f>
        <v>0</v>
      </c>
      <c r="W19" s="11">
        <f>IF(ISERROR(VLOOKUP($B19,Rose!AG$4:AL$32,4,FALSE)),,VLOOKUP($B19,Rose!AG$4:AL$32,4,FALSE))</f>
        <v>0</v>
      </c>
      <c r="X19" s="11">
        <f>IF(ISERROR(VLOOKUP($B19,Rose!AN$4:AS$32,4,FALSE)),,VLOOKUP($B19,Rose!AN$4:AS$32,4,FALSE))</f>
        <v>0</v>
      </c>
      <c r="Y19" s="11">
        <f>IF(ISERROR(VLOOKUP($B19,Rose!AU$4:AZ$32,4,FALSE)),,VLOOKUP($B19,Rose!AU$4:AZ$32,4,FALSE))</f>
        <v>0</v>
      </c>
      <c r="Z19" s="11">
        <f>IF(ISERROR(VLOOKUP($B19,Rose!BB$4:BG$32,4,FALSE)),,VLOOKUP($B19,Rose!BB$4:BG$32,4,FALSE))</f>
        <v>0</v>
      </c>
      <c r="AA19" s="11">
        <f>IF(ISERROR(VLOOKUP($B19,Rose!BI$4:BN$32,4,FALSE)),,VLOOKUP($B19,Rose!BI$4:BN$32,4,FALSE))</f>
        <v>0</v>
      </c>
      <c r="AB19" s="11">
        <f>IF(ISERROR(VLOOKUP($B19,Rose!BP$4:BU$32,4,FALSE)),,VLOOKUP($B19,Rose!BP$4:BU$32,4,FALSE))</f>
        <v>0</v>
      </c>
    </row>
    <row r="20" spans="1:28" ht="20" customHeight="1" x14ac:dyDescent="0.15">
      <c r="A20" s="11" t="s">
        <v>28</v>
      </c>
      <c r="B20" s="11" t="s">
        <v>291</v>
      </c>
      <c r="C20" s="11" t="s">
        <v>246</v>
      </c>
      <c r="D20" s="11">
        <v>20</v>
      </c>
      <c r="E20" s="11">
        <v>23</v>
      </c>
      <c r="F20" s="11">
        <v>5.8369600000000004</v>
      </c>
      <c r="G20" s="11">
        <v>5.7934799999999997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2</v>
      </c>
      <c r="N20" s="11">
        <v>0</v>
      </c>
      <c r="O20" s="11">
        <v>0</v>
      </c>
      <c r="Q20" s="13"/>
      <c r="R20" s="13"/>
      <c r="S20" s="11">
        <f>IF(ISERROR(VLOOKUP($B20,Rose!D$4:J$32,4,FALSE)),,VLOOKUP($B20,Rose!D$4:J$32,4,FALSE))</f>
        <v>0</v>
      </c>
      <c r="T20" s="11">
        <f>IF(ISERROR(VLOOKUP($B20,Rose!L$4:Q$32,4,FALSE)),,VLOOKUP($B20,Rose!L$4:Q$32,4,FALSE))</f>
        <v>0</v>
      </c>
      <c r="U20" s="11">
        <f>IF(ISERROR(VLOOKUP($B20,Rose!S$4:X$32,4,FALSE)),,VLOOKUP($B20,Rose!S$4:X$32,4,FALSE))</f>
        <v>0</v>
      </c>
      <c r="V20" s="11">
        <f>IF(ISERROR(VLOOKUP($B20,Rose!Z$4:AE$32,4,FALSE)),,VLOOKUP($B20,Rose!Z$4:AE$32,4,FALSE))</f>
        <v>0</v>
      </c>
      <c r="W20" s="11">
        <f>IF(ISERROR(VLOOKUP($B20,Rose!AG$4:AL$32,4,FALSE)),,VLOOKUP($B20,Rose!AG$4:AL$32,4,FALSE))</f>
        <v>0</v>
      </c>
      <c r="X20" s="11">
        <f>IF(ISERROR(VLOOKUP($B20,Rose!AN$4:AS$32,4,FALSE)),,VLOOKUP($B20,Rose!AN$4:AS$32,4,FALSE))</f>
        <v>0</v>
      </c>
      <c r="Y20" s="11">
        <f>IF(ISERROR(VLOOKUP($B20,Rose!AU$4:AZ$32,4,FALSE)),,VLOOKUP($B20,Rose!AU$4:AZ$32,4,FALSE))</f>
        <v>0</v>
      </c>
      <c r="Z20" s="11">
        <f>IF(ISERROR(VLOOKUP($B20,Rose!BB$4:BG$32,4,FALSE)),,VLOOKUP($B20,Rose!BB$4:BG$32,4,FALSE))</f>
        <v>0</v>
      </c>
      <c r="AA20" s="11">
        <f>IF(ISERROR(VLOOKUP($B20,Rose!BI$4:BN$32,4,FALSE)),,VLOOKUP($B20,Rose!BI$4:BN$32,4,FALSE))</f>
        <v>0</v>
      </c>
      <c r="AB20" s="11">
        <f>IF(ISERROR(VLOOKUP($B20,Rose!BP$4:BU$32,4,FALSE)),,VLOOKUP($B20,Rose!BP$4:BU$32,4,FALSE))</f>
        <v>6</v>
      </c>
    </row>
    <row r="21" spans="1:28" ht="20" customHeight="1" x14ac:dyDescent="0.15">
      <c r="A21" s="11" t="s">
        <v>28</v>
      </c>
      <c r="B21" s="11" t="s">
        <v>69</v>
      </c>
      <c r="C21" s="11" t="s">
        <v>91</v>
      </c>
      <c r="D21" s="11">
        <v>49</v>
      </c>
      <c r="E21" s="11">
        <v>22</v>
      </c>
      <c r="F21" s="11">
        <v>6.34253</v>
      </c>
      <c r="G21" s="11">
        <v>6.59849</v>
      </c>
      <c r="H21" s="11">
        <v>1</v>
      </c>
      <c r="I21" s="11">
        <v>0</v>
      </c>
      <c r="J21" s="11">
        <v>0</v>
      </c>
      <c r="K21" s="11">
        <v>0</v>
      </c>
      <c r="L21" s="11">
        <v>4</v>
      </c>
      <c r="M21" s="11">
        <v>3</v>
      </c>
      <c r="N21" s="11">
        <v>0</v>
      </c>
      <c r="O21" s="11">
        <v>0</v>
      </c>
      <c r="Q21" s="13"/>
      <c r="R21" s="13"/>
      <c r="S21" s="11">
        <f>IF(ISERROR(VLOOKUP($B21,Rose!D$4:J$32,4,FALSE)),,VLOOKUP($B21,Rose!D$4:J$32,4,FALSE))</f>
        <v>0</v>
      </c>
      <c r="T21" s="11">
        <f>IF(ISERROR(VLOOKUP($B21,Rose!L$4:Q$32,4,FALSE)),,VLOOKUP($B21,Rose!L$4:Q$32,4,FALSE))</f>
        <v>0</v>
      </c>
      <c r="U21" s="11">
        <f>IF(ISERROR(VLOOKUP($B21,Rose!S$4:X$32,4,FALSE)),,VLOOKUP($B21,Rose!S$4:X$32,4,FALSE))</f>
        <v>0</v>
      </c>
      <c r="V21" s="11">
        <f>IF(ISERROR(VLOOKUP($B21,Rose!Z$4:AE$32,4,FALSE)),,VLOOKUP($B21,Rose!Z$4:AE$32,4,FALSE))</f>
        <v>0</v>
      </c>
      <c r="W21" s="11">
        <f>IF(ISERROR(VLOOKUP($B21,Rose!AG$4:AL$32,4,FALSE)),,VLOOKUP($B21,Rose!AG$4:AL$32,4,FALSE))</f>
        <v>0</v>
      </c>
      <c r="X21" s="11">
        <f>IF(ISERROR(VLOOKUP($B21,Rose!AN$4:AS$32,4,FALSE)),,VLOOKUP($B21,Rose!AN$4:AS$32,4,FALSE))</f>
        <v>0</v>
      </c>
      <c r="Y21" s="11">
        <f>IF(ISERROR(VLOOKUP($B21,Rose!AU$4:AZ$32,4,FALSE)),,VLOOKUP($B21,Rose!AU$4:AZ$32,4,FALSE))</f>
        <v>14</v>
      </c>
      <c r="Z21" s="11">
        <f>IF(ISERROR(VLOOKUP($B21,Rose!BB$4:BG$32,4,FALSE)),,VLOOKUP($B21,Rose!BB$4:BG$32,4,FALSE))</f>
        <v>0</v>
      </c>
      <c r="AA21" s="11">
        <f>IF(ISERROR(VLOOKUP($B21,Rose!BI$4:BN$32,4,FALSE)),,VLOOKUP($B21,Rose!BI$4:BN$32,4,FALSE))</f>
        <v>0</v>
      </c>
      <c r="AB21" s="11">
        <f>IF(ISERROR(VLOOKUP($B21,Rose!BP$4:BU$32,4,FALSE)),,VLOOKUP($B21,Rose!BP$4:BU$32,4,FALSE))</f>
        <v>0</v>
      </c>
    </row>
    <row r="22" spans="1:28" ht="20" customHeight="1" x14ac:dyDescent="0.15">
      <c r="A22" s="11" t="s">
        <v>28</v>
      </c>
      <c r="B22" s="11" t="s">
        <v>497</v>
      </c>
      <c r="C22" s="11" t="s">
        <v>98</v>
      </c>
      <c r="D22" s="11">
        <v>7</v>
      </c>
      <c r="E22" s="11">
        <v>23</v>
      </c>
      <c r="F22" s="11">
        <v>5.7709400000000004</v>
      </c>
      <c r="G22" s="11">
        <v>5.7254399999999999</v>
      </c>
      <c r="H22" s="11">
        <v>0</v>
      </c>
      <c r="I22" s="11">
        <v>0</v>
      </c>
      <c r="J22" s="11">
        <v>0</v>
      </c>
      <c r="K22" s="11">
        <v>0</v>
      </c>
      <c r="L22" s="11">
        <v>2</v>
      </c>
      <c r="M22" s="11">
        <v>4</v>
      </c>
      <c r="N22" s="11">
        <v>1</v>
      </c>
      <c r="O22" s="11">
        <v>0</v>
      </c>
      <c r="Q22" s="13"/>
      <c r="R22" s="13"/>
      <c r="S22" s="11">
        <f>IF(ISERROR(VLOOKUP($B22,Rose!D$4:J$32,4,FALSE)),,VLOOKUP($B22,Rose!D$4:J$32,4,FALSE))</f>
        <v>0</v>
      </c>
      <c r="T22" s="11">
        <f>IF(ISERROR(VLOOKUP($B22,Rose!L$4:Q$32,4,FALSE)),,VLOOKUP($B22,Rose!L$4:Q$32,4,FALSE))</f>
        <v>0</v>
      </c>
      <c r="U22" s="11">
        <f>IF(ISERROR(VLOOKUP($B22,Rose!S$4:X$32,4,FALSE)),,VLOOKUP($B22,Rose!S$4:X$32,4,FALSE))</f>
        <v>0</v>
      </c>
      <c r="V22" s="11">
        <f>IF(ISERROR(VLOOKUP($B22,Rose!Z$4:AE$32,4,FALSE)),,VLOOKUP($B22,Rose!Z$4:AE$32,4,FALSE))</f>
        <v>0</v>
      </c>
      <c r="W22" s="11">
        <f>IF(ISERROR(VLOOKUP($B22,Rose!AG$4:AL$32,4,FALSE)),,VLOOKUP($B22,Rose!AG$4:AL$32,4,FALSE))</f>
        <v>0</v>
      </c>
      <c r="X22" s="11">
        <f>IF(ISERROR(VLOOKUP($B22,Rose!AN$4:AS$32,4,FALSE)),,VLOOKUP($B22,Rose!AN$4:AS$32,4,FALSE))</f>
        <v>0</v>
      </c>
      <c r="Y22" s="11">
        <f>IF(ISERROR(VLOOKUP($B22,Rose!AU$4:AZ$32,4,FALSE)),,VLOOKUP($B22,Rose!AU$4:AZ$32,4,FALSE))</f>
        <v>0</v>
      </c>
      <c r="Z22" s="11">
        <f>IF(ISERROR(VLOOKUP($B22,Rose!BB$4:BG$32,4,FALSE)),,VLOOKUP($B22,Rose!BB$4:BG$32,4,FALSE))</f>
        <v>0</v>
      </c>
      <c r="AA22" s="11">
        <f>IF(ISERROR(VLOOKUP($B22,Rose!BI$4:BN$32,4,FALSE)),,VLOOKUP($B22,Rose!BI$4:BN$32,4,FALSE))</f>
        <v>0</v>
      </c>
      <c r="AB22" s="11">
        <f>IF(ISERROR(VLOOKUP($B22,Rose!BP$4:BU$32,4,FALSE)),,VLOOKUP($B22,Rose!BP$4:BU$32,4,FALSE))</f>
        <v>0</v>
      </c>
    </row>
    <row r="23" spans="1:28" ht="20" customHeight="1" x14ac:dyDescent="0.15">
      <c r="A23" s="11" t="s">
        <v>28</v>
      </c>
      <c r="B23" s="11" t="s">
        <v>228</v>
      </c>
      <c r="C23" s="11" t="s">
        <v>90</v>
      </c>
      <c r="D23" s="11">
        <v>42</v>
      </c>
      <c r="E23" s="11">
        <v>22</v>
      </c>
      <c r="F23" s="11">
        <v>6.1136400000000002</v>
      </c>
      <c r="G23" s="11">
        <v>6.2954499999999998</v>
      </c>
      <c r="H23" s="11">
        <v>0</v>
      </c>
      <c r="I23" s="11">
        <v>0</v>
      </c>
      <c r="J23" s="11">
        <v>0</v>
      </c>
      <c r="K23" s="11">
        <v>0</v>
      </c>
      <c r="L23" s="11">
        <v>5</v>
      </c>
      <c r="M23" s="11">
        <v>2</v>
      </c>
      <c r="N23" s="11">
        <v>0</v>
      </c>
      <c r="O23" s="11">
        <v>0</v>
      </c>
      <c r="Q23" s="13"/>
      <c r="R23" s="13"/>
      <c r="S23" s="11">
        <f>IF(ISERROR(VLOOKUP($B23,Rose!D$4:J$32,4,FALSE)),,VLOOKUP($B23,Rose!D$4:J$32,4,FALSE))</f>
        <v>0</v>
      </c>
      <c r="T23" s="11">
        <f>IF(ISERROR(VLOOKUP($B23,Rose!L$4:Q$32,4,FALSE)),,VLOOKUP($B23,Rose!L$4:Q$32,4,FALSE))</f>
        <v>0</v>
      </c>
      <c r="U23" s="11">
        <f>IF(ISERROR(VLOOKUP($B23,Rose!S$4:X$32,4,FALSE)),,VLOOKUP($B23,Rose!S$4:X$32,4,FALSE))</f>
        <v>0</v>
      </c>
      <c r="V23" s="11">
        <f>IF(ISERROR(VLOOKUP($B23,Rose!Z$4:AE$32,4,FALSE)),,VLOOKUP($B23,Rose!Z$4:AE$32,4,FALSE))</f>
        <v>0</v>
      </c>
      <c r="W23" s="11">
        <f>IF(ISERROR(VLOOKUP($B23,Rose!AG$4:AL$32,4,FALSE)),,VLOOKUP($B23,Rose!AG$4:AL$32,4,FALSE))</f>
        <v>10</v>
      </c>
      <c r="X23" s="11">
        <f>IF(ISERROR(VLOOKUP($B23,Rose!AN$4:AS$32,4,FALSE)),,VLOOKUP($B23,Rose!AN$4:AS$32,4,FALSE))</f>
        <v>0</v>
      </c>
      <c r="Y23" s="11">
        <f>IF(ISERROR(VLOOKUP($B23,Rose!AU$4:AZ$32,4,FALSE)),,VLOOKUP($B23,Rose!AU$4:AZ$32,4,FALSE))</f>
        <v>0</v>
      </c>
      <c r="Z23" s="11">
        <f>IF(ISERROR(VLOOKUP($B23,Rose!BB$4:BG$32,4,FALSE)),,VLOOKUP($B23,Rose!BB$4:BG$32,4,FALSE))</f>
        <v>0</v>
      </c>
      <c r="AA23" s="11">
        <f>IF(ISERROR(VLOOKUP($B23,Rose!BI$4:BN$32,4,FALSE)),,VLOOKUP($B23,Rose!BI$4:BN$32,4,FALSE))</f>
        <v>0</v>
      </c>
      <c r="AB23" s="11">
        <f>IF(ISERROR(VLOOKUP($B23,Rose!BP$4:BU$32,4,FALSE)),,VLOOKUP($B23,Rose!BP$4:BU$32,4,FALSE))</f>
        <v>0</v>
      </c>
    </row>
    <row r="24" spans="1:28" ht="20" customHeight="1" x14ac:dyDescent="0.15">
      <c r="A24" s="11" t="s">
        <v>28</v>
      </c>
      <c r="B24" s="11" t="s">
        <v>823</v>
      </c>
      <c r="C24" s="11" t="s">
        <v>194</v>
      </c>
      <c r="D24" s="11">
        <v>1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Q24" s="13"/>
      <c r="R24" s="13"/>
      <c r="S24" s="11">
        <f>IF(ISERROR(VLOOKUP($B24,Rose!D$4:J$32,4,FALSE)),,VLOOKUP($B24,Rose!D$4:J$32,4,FALSE))</f>
        <v>0</v>
      </c>
      <c r="T24" s="11">
        <f>IF(ISERROR(VLOOKUP($B24,Rose!L$4:Q$32,4,FALSE)),,VLOOKUP($B24,Rose!L$4:Q$32,4,FALSE))</f>
        <v>0</v>
      </c>
      <c r="U24" s="11">
        <f>IF(ISERROR(VLOOKUP($B24,Rose!S$4:X$32,4,FALSE)),,VLOOKUP($B24,Rose!S$4:X$32,4,FALSE))</f>
        <v>0</v>
      </c>
      <c r="V24" s="11">
        <f>IF(ISERROR(VLOOKUP($B24,Rose!Z$4:AE$32,4,FALSE)),,VLOOKUP($B24,Rose!Z$4:AE$32,4,FALSE))</f>
        <v>0</v>
      </c>
      <c r="W24" s="11">
        <f>IF(ISERROR(VLOOKUP($B24,Rose!AG$4:AL$32,4,FALSE)),,VLOOKUP($B24,Rose!AG$4:AL$32,4,FALSE))</f>
        <v>0</v>
      </c>
      <c r="X24" s="11">
        <f>IF(ISERROR(VLOOKUP($B24,Rose!AN$4:AS$32,4,FALSE)),,VLOOKUP($B24,Rose!AN$4:AS$32,4,FALSE))</f>
        <v>0</v>
      </c>
      <c r="Y24" s="11">
        <f>IF(ISERROR(VLOOKUP($B24,Rose!AU$4:AZ$32,4,FALSE)),,VLOOKUP($B24,Rose!AU$4:AZ$32,4,FALSE))</f>
        <v>0</v>
      </c>
      <c r="Z24" s="11">
        <f>IF(ISERROR(VLOOKUP($B24,Rose!BB$4:BG$32,4,FALSE)),,VLOOKUP($B24,Rose!BB$4:BG$32,4,FALSE))</f>
        <v>0</v>
      </c>
      <c r="AA24" s="11">
        <f>IF(ISERROR(VLOOKUP($B24,Rose!BI$4:BN$32,4,FALSE)),,VLOOKUP($B24,Rose!BI$4:BN$32,4,FALSE))</f>
        <v>0</v>
      </c>
      <c r="AB24" s="11">
        <f>IF(ISERROR(VLOOKUP($B24,Rose!BP$4:BU$32,4,FALSE)),,VLOOKUP($B24,Rose!BP$4:BU$32,4,FALSE))</f>
        <v>0</v>
      </c>
    </row>
    <row r="25" spans="1:28" ht="20" customHeight="1" x14ac:dyDescent="0.15">
      <c r="A25" s="11" t="s">
        <v>28</v>
      </c>
      <c r="B25" s="11" t="s">
        <v>558</v>
      </c>
      <c r="C25" s="11" t="s">
        <v>664</v>
      </c>
      <c r="D25" s="11">
        <v>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Q25" s="13"/>
      <c r="R25" s="13"/>
      <c r="S25" s="11">
        <f>IF(ISERROR(VLOOKUP($B25,Rose!D$4:J$32,4,FALSE)),,VLOOKUP($B25,Rose!D$4:J$32,4,FALSE))</f>
        <v>0</v>
      </c>
      <c r="T25" s="11">
        <f>IF(ISERROR(VLOOKUP($B25,Rose!L$4:Q$32,4,FALSE)),,VLOOKUP($B25,Rose!L$4:Q$32,4,FALSE))</f>
        <v>0</v>
      </c>
      <c r="U25" s="11">
        <f>IF(ISERROR(VLOOKUP($B25,Rose!S$4:X$32,4,FALSE)),,VLOOKUP($B25,Rose!S$4:X$32,4,FALSE))</f>
        <v>0</v>
      </c>
      <c r="V25" s="11">
        <f>IF(ISERROR(VLOOKUP($B25,Rose!Z$4:AE$32,4,FALSE)),,VLOOKUP($B25,Rose!Z$4:AE$32,4,FALSE))</f>
        <v>0</v>
      </c>
      <c r="W25" s="11">
        <f>IF(ISERROR(VLOOKUP($B25,Rose!AG$4:AL$32,4,FALSE)),,VLOOKUP($B25,Rose!AG$4:AL$32,4,FALSE))</f>
        <v>0</v>
      </c>
      <c r="X25" s="11">
        <f>IF(ISERROR(VLOOKUP($B25,Rose!AN$4:AS$32,4,FALSE)),,VLOOKUP($B25,Rose!AN$4:AS$32,4,FALSE))</f>
        <v>0</v>
      </c>
      <c r="Y25" s="11">
        <f>IF(ISERROR(VLOOKUP($B25,Rose!AU$4:AZ$32,4,FALSE)),,VLOOKUP($B25,Rose!AU$4:AZ$32,4,FALSE))</f>
        <v>0</v>
      </c>
      <c r="Z25" s="11">
        <f>IF(ISERROR(VLOOKUP($B25,Rose!BB$4:BG$32,4,FALSE)),,VLOOKUP($B25,Rose!BB$4:BG$32,4,FALSE))</f>
        <v>0</v>
      </c>
      <c r="AA25" s="11">
        <f>IF(ISERROR(VLOOKUP($B25,Rose!BI$4:BN$32,4,FALSE)),,VLOOKUP($B25,Rose!BI$4:BN$32,4,FALSE))</f>
        <v>0</v>
      </c>
      <c r="AB25" s="11">
        <f>IF(ISERROR(VLOOKUP($B25,Rose!BP$4:BU$32,4,FALSE)),,VLOOKUP($B25,Rose!BP$4:BU$32,4,FALSE))</f>
        <v>0</v>
      </c>
    </row>
    <row r="26" spans="1:28" ht="20" customHeight="1" x14ac:dyDescent="0.15">
      <c r="A26" s="11" t="s">
        <v>28</v>
      </c>
      <c r="B26" s="11" t="s">
        <v>262</v>
      </c>
      <c r="C26" s="11" t="s">
        <v>664</v>
      </c>
      <c r="D26" s="11">
        <v>3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Q26" s="13"/>
      <c r="R26" s="13"/>
      <c r="S26" s="11">
        <f>IF(ISERROR(VLOOKUP($B26,Rose!D$4:J$32,4,FALSE)),,VLOOKUP($B26,Rose!D$4:J$32,4,FALSE))</f>
        <v>0</v>
      </c>
      <c r="T26" s="11">
        <f>IF(ISERROR(VLOOKUP($B26,Rose!L$4:Q$32,4,FALSE)),,VLOOKUP($B26,Rose!L$4:Q$32,4,FALSE))</f>
        <v>0</v>
      </c>
      <c r="U26" s="11">
        <f>IF(ISERROR(VLOOKUP($B26,Rose!S$4:X$32,4,FALSE)),,VLOOKUP($B26,Rose!S$4:X$32,4,FALSE))</f>
        <v>0</v>
      </c>
      <c r="V26" s="11">
        <f>IF(ISERROR(VLOOKUP($B26,Rose!Z$4:AE$32,4,FALSE)),,VLOOKUP($B26,Rose!Z$4:AE$32,4,FALSE))</f>
        <v>0</v>
      </c>
      <c r="W26" s="11">
        <f>IF(ISERROR(VLOOKUP($B26,Rose!AG$4:AL$32,4,FALSE)),,VLOOKUP($B26,Rose!AG$4:AL$32,4,FALSE))</f>
        <v>0</v>
      </c>
      <c r="X26" s="11">
        <f>IF(ISERROR(VLOOKUP($B26,Rose!AN$4:AS$32,4,FALSE)),,VLOOKUP($B26,Rose!AN$4:AS$32,4,FALSE))</f>
        <v>0</v>
      </c>
      <c r="Y26" s="11">
        <f>IF(ISERROR(VLOOKUP($B26,Rose!AU$4:AZ$32,4,FALSE)),,VLOOKUP($B26,Rose!AU$4:AZ$32,4,FALSE))</f>
        <v>0</v>
      </c>
      <c r="Z26" s="11">
        <f>IF(ISERROR(VLOOKUP($B26,Rose!BB$4:BG$32,4,FALSE)),,VLOOKUP($B26,Rose!BB$4:BG$32,4,FALSE))</f>
        <v>0</v>
      </c>
      <c r="AA26" s="11">
        <f>IF(ISERROR(VLOOKUP($B26,Rose!BI$4:BN$32,4,FALSE)),,VLOOKUP($B26,Rose!BI$4:BN$32,4,FALSE))</f>
        <v>0</v>
      </c>
      <c r="AB26" s="11">
        <f>IF(ISERROR(VLOOKUP($B26,Rose!BP$4:BU$32,4,FALSE)),,VLOOKUP($B26,Rose!BP$4:BU$32,4,FALSE))</f>
        <v>0</v>
      </c>
    </row>
    <row r="27" spans="1:28" ht="20" customHeight="1" x14ac:dyDescent="0.15">
      <c r="A27" s="11" t="s">
        <v>28</v>
      </c>
      <c r="B27" s="11" t="s">
        <v>356</v>
      </c>
      <c r="C27" s="11" t="s">
        <v>93</v>
      </c>
      <c r="D27" s="11">
        <v>34</v>
      </c>
      <c r="E27" s="11">
        <v>23</v>
      </c>
      <c r="F27" s="11">
        <v>6.1684799999999997</v>
      </c>
      <c r="G27" s="11">
        <v>6.2119499999999999</v>
      </c>
      <c r="H27" s="11">
        <v>0</v>
      </c>
      <c r="I27" s="11">
        <v>0</v>
      </c>
      <c r="J27" s="11">
        <v>0</v>
      </c>
      <c r="K27" s="11">
        <v>0</v>
      </c>
      <c r="L27" s="11">
        <v>1</v>
      </c>
      <c r="M27" s="11">
        <v>0</v>
      </c>
      <c r="N27" s="11">
        <v>0</v>
      </c>
      <c r="O27" s="11">
        <v>0</v>
      </c>
      <c r="Q27" s="13"/>
      <c r="R27" s="13"/>
      <c r="S27" s="11">
        <f>IF(ISERROR(VLOOKUP($B27,Rose!D$4:J$32,4,FALSE)),,VLOOKUP($B27,Rose!D$4:J$32,4,FALSE))</f>
        <v>0</v>
      </c>
      <c r="T27" s="11">
        <f>IF(ISERROR(VLOOKUP($B27,Rose!L$4:Q$32,4,FALSE)),,VLOOKUP($B27,Rose!L$4:Q$32,4,FALSE))</f>
        <v>0</v>
      </c>
      <c r="U27" s="11">
        <f>IF(ISERROR(VLOOKUP($B27,Rose!S$4:X$32,4,FALSE)),,VLOOKUP($B27,Rose!S$4:X$32,4,FALSE))</f>
        <v>4</v>
      </c>
      <c r="V27" s="11">
        <f>IF(ISERROR(VLOOKUP($B27,Rose!Z$4:AE$32,4,FALSE)),,VLOOKUP($B27,Rose!Z$4:AE$32,4,FALSE))</f>
        <v>0</v>
      </c>
      <c r="W27" s="11">
        <f>IF(ISERROR(VLOOKUP($B27,Rose!AG$4:AL$32,4,FALSE)),,VLOOKUP($B27,Rose!AG$4:AL$32,4,FALSE))</f>
        <v>0</v>
      </c>
      <c r="X27" s="11">
        <f>IF(ISERROR(VLOOKUP($B27,Rose!AN$4:AS$32,4,FALSE)),,VLOOKUP($B27,Rose!AN$4:AS$32,4,FALSE))</f>
        <v>0</v>
      </c>
      <c r="Y27" s="11">
        <f>IF(ISERROR(VLOOKUP($B27,Rose!AU$4:AZ$32,4,FALSE)),,VLOOKUP($B27,Rose!AU$4:AZ$32,4,FALSE))</f>
        <v>0</v>
      </c>
      <c r="Z27" s="11">
        <f>IF(ISERROR(VLOOKUP($B27,Rose!BB$4:BG$32,4,FALSE)),,VLOOKUP($B27,Rose!BB$4:BG$32,4,FALSE))</f>
        <v>0</v>
      </c>
      <c r="AA27" s="11">
        <f>IF(ISERROR(VLOOKUP($B27,Rose!BI$4:BN$32,4,FALSE)),,VLOOKUP($B27,Rose!BI$4:BN$32,4,FALSE))</f>
        <v>0</v>
      </c>
      <c r="AB27" s="11">
        <f>IF(ISERROR(VLOOKUP($B27,Rose!BP$4:BU$32,4,FALSE)),,VLOOKUP($B27,Rose!BP$4:BU$32,4,FALSE))</f>
        <v>0</v>
      </c>
    </row>
    <row r="28" spans="1:28" ht="20" customHeight="1" x14ac:dyDescent="0.15">
      <c r="A28" s="11" t="s">
        <v>28</v>
      </c>
      <c r="B28" s="11" t="s">
        <v>289</v>
      </c>
      <c r="C28" s="11" t="s">
        <v>97</v>
      </c>
      <c r="D28" s="11">
        <v>21</v>
      </c>
      <c r="E28" s="11">
        <v>22</v>
      </c>
      <c r="F28" s="11">
        <v>6.0476200000000002</v>
      </c>
      <c r="G28" s="11">
        <v>5.9764600000000003</v>
      </c>
      <c r="H28" s="11">
        <v>1</v>
      </c>
      <c r="I28" s="11">
        <v>0</v>
      </c>
      <c r="J28" s="11">
        <v>0</v>
      </c>
      <c r="K28" s="11">
        <v>0</v>
      </c>
      <c r="L28" s="11">
        <v>2</v>
      </c>
      <c r="M28" s="11">
        <v>7</v>
      </c>
      <c r="N28" s="11">
        <v>0</v>
      </c>
      <c r="O28" s="11">
        <v>1</v>
      </c>
      <c r="Q28" s="13"/>
      <c r="R28" s="13"/>
      <c r="S28" s="11">
        <f>IF(ISERROR(VLOOKUP($B28,Rose!D$4:J$32,4,FALSE)),,VLOOKUP($B28,Rose!D$4:J$32,4,FALSE))</f>
        <v>0</v>
      </c>
      <c r="T28" s="11">
        <f>IF(ISERROR(VLOOKUP($B28,Rose!L$4:Q$32,4,FALSE)),,VLOOKUP($B28,Rose!L$4:Q$32,4,FALSE))</f>
        <v>0</v>
      </c>
      <c r="U28" s="11">
        <f>IF(ISERROR(VLOOKUP($B28,Rose!S$4:X$32,4,FALSE)),,VLOOKUP($B28,Rose!S$4:X$32,4,FALSE))</f>
        <v>0</v>
      </c>
      <c r="V28" s="11">
        <f>IF(ISERROR(VLOOKUP($B28,Rose!Z$4:AE$32,4,FALSE)),,VLOOKUP($B28,Rose!Z$4:AE$32,4,FALSE))</f>
        <v>0</v>
      </c>
      <c r="W28" s="11">
        <f>IF(ISERROR(VLOOKUP($B28,Rose!AG$4:AL$32,4,FALSE)),,VLOOKUP($B28,Rose!AG$4:AL$32,4,FALSE))</f>
        <v>0</v>
      </c>
      <c r="X28" s="11">
        <f>IF(ISERROR(VLOOKUP($B28,Rose!AN$4:AS$32,4,FALSE)),,VLOOKUP($B28,Rose!AN$4:AS$32,4,FALSE))</f>
        <v>6</v>
      </c>
      <c r="Y28" s="11">
        <f>IF(ISERROR(VLOOKUP($B28,Rose!AU$4:AZ$32,4,FALSE)),,VLOOKUP($B28,Rose!AU$4:AZ$32,4,FALSE))</f>
        <v>0</v>
      </c>
      <c r="Z28" s="11">
        <f>IF(ISERROR(VLOOKUP($B28,Rose!BB$4:BG$32,4,FALSE)),,VLOOKUP($B28,Rose!BB$4:BG$32,4,FALSE))</f>
        <v>0</v>
      </c>
      <c r="AA28" s="11">
        <f>IF(ISERROR(VLOOKUP($B28,Rose!BI$4:BN$32,4,FALSE)),,VLOOKUP($B28,Rose!BI$4:BN$32,4,FALSE))</f>
        <v>0</v>
      </c>
      <c r="AB28" s="11">
        <f>IF(ISERROR(VLOOKUP($B28,Rose!BP$4:BU$32,4,FALSE)),,VLOOKUP($B28,Rose!BP$4:BU$32,4,FALSE))</f>
        <v>0</v>
      </c>
    </row>
    <row r="29" spans="1:28" ht="20" customHeight="1" x14ac:dyDescent="0.15">
      <c r="A29" s="11" t="s">
        <v>28</v>
      </c>
      <c r="B29" s="11" t="s">
        <v>52</v>
      </c>
      <c r="C29" s="11" t="s">
        <v>99</v>
      </c>
      <c r="D29" s="11">
        <v>26</v>
      </c>
      <c r="E29" s="11">
        <v>7</v>
      </c>
      <c r="F29" s="11">
        <v>5.7857099999999999</v>
      </c>
      <c r="G29" s="11">
        <v>6.1428599999999998</v>
      </c>
      <c r="H29" s="11">
        <v>1</v>
      </c>
      <c r="I29" s="11">
        <v>0</v>
      </c>
      <c r="J29" s="11">
        <v>0</v>
      </c>
      <c r="K29" s="11">
        <v>0</v>
      </c>
      <c r="L29" s="11">
        <v>0</v>
      </c>
      <c r="M29" s="11">
        <v>1</v>
      </c>
      <c r="N29" s="11">
        <v>0</v>
      </c>
      <c r="O29" s="11">
        <v>0</v>
      </c>
      <c r="Q29" s="13"/>
      <c r="R29" s="13"/>
      <c r="S29" s="11">
        <f>IF(ISERROR(VLOOKUP($B29,Rose!D$4:J$32,4,FALSE)),,VLOOKUP($B29,Rose!D$4:J$32,4,FALSE))</f>
        <v>0</v>
      </c>
      <c r="T29" s="11">
        <f>IF(ISERROR(VLOOKUP($B29,Rose!L$4:Q$32,4,FALSE)),,VLOOKUP($B29,Rose!L$4:Q$32,4,FALSE))</f>
        <v>0</v>
      </c>
      <c r="U29" s="11">
        <f>IF(ISERROR(VLOOKUP($B29,Rose!S$4:X$32,4,FALSE)),,VLOOKUP($B29,Rose!S$4:X$32,4,FALSE))</f>
        <v>0</v>
      </c>
      <c r="V29" s="11">
        <f>IF(ISERROR(VLOOKUP($B29,Rose!Z$4:AE$32,4,FALSE)),,VLOOKUP($B29,Rose!Z$4:AE$32,4,FALSE))</f>
        <v>10</v>
      </c>
      <c r="W29" s="11">
        <f>IF(ISERROR(VLOOKUP($B29,Rose!AG$4:AL$32,4,FALSE)),,VLOOKUP($B29,Rose!AG$4:AL$32,4,FALSE))</f>
        <v>0</v>
      </c>
      <c r="X29" s="11">
        <f>IF(ISERROR(VLOOKUP($B29,Rose!AN$4:AS$32,4,FALSE)),,VLOOKUP($B29,Rose!AN$4:AS$32,4,FALSE))</f>
        <v>0</v>
      </c>
      <c r="Y29" s="11">
        <f>IF(ISERROR(VLOOKUP($B29,Rose!AU$4:AZ$32,4,FALSE)),,VLOOKUP($B29,Rose!AU$4:AZ$32,4,FALSE))</f>
        <v>0</v>
      </c>
      <c r="Z29" s="11">
        <f>IF(ISERROR(VLOOKUP($B29,Rose!BB$4:BG$32,4,FALSE)),,VLOOKUP($B29,Rose!BB$4:BG$32,4,FALSE))</f>
        <v>0</v>
      </c>
      <c r="AA29" s="11">
        <f>IF(ISERROR(VLOOKUP($B29,Rose!BI$4:BN$32,4,FALSE)),,VLOOKUP($B29,Rose!BI$4:BN$32,4,FALSE))</f>
        <v>0</v>
      </c>
      <c r="AB29" s="11">
        <f>IF(ISERROR(VLOOKUP($B29,Rose!BP$4:BU$32,4,FALSE)),,VLOOKUP($B29,Rose!BP$4:BU$32,4,FALSE))</f>
        <v>0</v>
      </c>
    </row>
    <row r="30" spans="1:28" ht="20" customHeight="1" x14ac:dyDescent="0.15">
      <c r="A30" s="11" t="s">
        <v>28</v>
      </c>
      <c r="B30" s="11" t="s">
        <v>288</v>
      </c>
      <c r="C30" s="11" t="s">
        <v>244</v>
      </c>
      <c r="D30" s="11">
        <v>15</v>
      </c>
      <c r="E30" s="11">
        <v>8</v>
      </c>
      <c r="F30" s="11">
        <v>5.9843799999999998</v>
      </c>
      <c r="G30" s="11">
        <v>6.2968799999999998</v>
      </c>
      <c r="H30" s="11">
        <v>1</v>
      </c>
      <c r="I30" s="11">
        <v>0</v>
      </c>
      <c r="J30" s="11">
        <v>0</v>
      </c>
      <c r="K30" s="11">
        <v>0</v>
      </c>
      <c r="L30" s="11">
        <v>0</v>
      </c>
      <c r="M30" s="11">
        <v>1</v>
      </c>
      <c r="N30" s="11">
        <v>0</v>
      </c>
      <c r="O30" s="11">
        <v>0</v>
      </c>
      <c r="Q30" s="13"/>
      <c r="R30" s="13"/>
      <c r="S30" s="11">
        <f>IF(ISERROR(VLOOKUP($B30,Rose!D$4:J$32,4,FALSE)),,VLOOKUP($B30,Rose!D$4:J$32,4,FALSE))</f>
        <v>0</v>
      </c>
      <c r="T30" s="11">
        <f>IF(ISERROR(VLOOKUP($B30,Rose!L$4:Q$32,4,FALSE)),,VLOOKUP($B30,Rose!L$4:Q$32,4,FALSE))</f>
        <v>0</v>
      </c>
      <c r="U30" s="11">
        <f>IF(ISERROR(VLOOKUP($B30,Rose!S$4:X$32,4,FALSE)),,VLOOKUP($B30,Rose!S$4:X$32,4,FALSE))</f>
        <v>0</v>
      </c>
      <c r="V30" s="11">
        <f>IF(ISERROR(VLOOKUP($B30,Rose!Z$4:AE$32,4,FALSE)),,VLOOKUP($B30,Rose!Z$4:AE$32,4,FALSE))</f>
        <v>0</v>
      </c>
      <c r="W30" s="11">
        <f>IF(ISERROR(VLOOKUP($B30,Rose!AG$4:AL$32,4,FALSE)),,VLOOKUP($B30,Rose!AG$4:AL$32,4,FALSE))</f>
        <v>0</v>
      </c>
      <c r="X30" s="11">
        <f>IF(ISERROR(VLOOKUP($B30,Rose!AN$4:AS$32,4,FALSE)),,VLOOKUP($B30,Rose!AN$4:AS$32,4,FALSE))</f>
        <v>0</v>
      </c>
      <c r="Y30" s="11">
        <f>IF(ISERROR(VLOOKUP($B30,Rose!AU$4:AZ$32,4,FALSE)),,VLOOKUP($B30,Rose!AU$4:AZ$32,4,FALSE))</f>
        <v>0</v>
      </c>
      <c r="Z30" s="11">
        <f>IF(ISERROR(VLOOKUP($B30,Rose!BB$4:BG$32,4,FALSE)),,VLOOKUP($B30,Rose!BB$4:BG$32,4,FALSE))</f>
        <v>0</v>
      </c>
      <c r="AA30" s="11">
        <f>IF(ISERROR(VLOOKUP($B30,Rose!BI$4:BN$32,4,FALSE)),,VLOOKUP($B30,Rose!BI$4:BN$32,4,FALSE))</f>
        <v>0</v>
      </c>
      <c r="AB30" s="11">
        <f>IF(ISERROR(VLOOKUP($B30,Rose!BP$4:BU$32,4,FALSE)),,VLOOKUP($B30,Rose!BP$4:BU$32,4,FALSE))</f>
        <v>0</v>
      </c>
    </row>
    <row r="31" spans="1:28" ht="20" customHeight="1" x14ac:dyDescent="0.15">
      <c r="A31" s="11" t="s">
        <v>28</v>
      </c>
      <c r="B31" s="11" t="s">
        <v>365</v>
      </c>
      <c r="C31" s="11" t="s">
        <v>91</v>
      </c>
      <c r="D31" s="11">
        <v>30</v>
      </c>
      <c r="E31" s="11">
        <v>16</v>
      </c>
      <c r="F31" s="11">
        <v>6.0156200000000002</v>
      </c>
      <c r="G31" s="11">
        <v>6.1718799999999998</v>
      </c>
      <c r="H31" s="11">
        <v>1</v>
      </c>
      <c r="I31" s="11">
        <v>0</v>
      </c>
      <c r="J31" s="11">
        <v>0</v>
      </c>
      <c r="K31" s="11">
        <v>0</v>
      </c>
      <c r="L31" s="11">
        <v>1</v>
      </c>
      <c r="M31" s="11">
        <v>3</v>
      </c>
      <c r="N31" s="11">
        <v>0</v>
      </c>
      <c r="O31" s="11">
        <v>0</v>
      </c>
      <c r="Q31" s="13"/>
      <c r="R31" s="13"/>
      <c r="S31" s="11">
        <f>IF(ISERROR(VLOOKUP($B31,Rose!D$4:J$32,4,FALSE)),,VLOOKUP($B31,Rose!D$4:J$32,4,FALSE))</f>
        <v>0</v>
      </c>
      <c r="T31" s="11">
        <f>IF(ISERROR(VLOOKUP($B31,Rose!L$4:Q$32,4,FALSE)),,VLOOKUP($B31,Rose!L$4:Q$32,4,FALSE))</f>
        <v>2</v>
      </c>
      <c r="U31" s="11">
        <f>IF(ISERROR(VLOOKUP($B31,Rose!S$4:X$32,4,FALSE)),,VLOOKUP($B31,Rose!S$4:X$32,4,FALSE))</f>
        <v>0</v>
      </c>
      <c r="V31" s="11">
        <f>IF(ISERROR(VLOOKUP($B31,Rose!Z$4:AE$32,4,FALSE)),,VLOOKUP($B31,Rose!Z$4:AE$32,4,FALSE))</f>
        <v>0</v>
      </c>
      <c r="W31" s="11">
        <f>IF(ISERROR(VLOOKUP($B31,Rose!AG$4:AL$32,4,FALSE)),,VLOOKUP($B31,Rose!AG$4:AL$32,4,FALSE))</f>
        <v>0</v>
      </c>
      <c r="X31" s="11">
        <f>IF(ISERROR(VLOOKUP($B31,Rose!AN$4:AS$32,4,FALSE)),,VLOOKUP($B31,Rose!AN$4:AS$32,4,FALSE))</f>
        <v>0</v>
      </c>
      <c r="Y31" s="11">
        <f>IF(ISERROR(VLOOKUP($B31,Rose!AU$4:AZ$32,4,FALSE)),,VLOOKUP($B31,Rose!AU$4:AZ$32,4,FALSE))</f>
        <v>0</v>
      </c>
      <c r="Z31" s="11">
        <f>IF(ISERROR(VLOOKUP($B31,Rose!BB$4:BG$32,4,FALSE)),,VLOOKUP($B31,Rose!BB$4:BG$32,4,FALSE))</f>
        <v>0</v>
      </c>
      <c r="AA31" s="11">
        <f>IF(ISERROR(VLOOKUP($B31,Rose!BI$4:BN$32,4,FALSE)),,VLOOKUP($B31,Rose!BI$4:BN$32,4,FALSE))</f>
        <v>0</v>
      </c>
      <c r="AB31" s="11">
        <f>IF(ISERROR(VLOOKUP($B31,Rose!BP$4:BU$32,4,FALSE)),,VLOOKUP($B31,Rose!BP$4:BU$32,4,FALSE))</f>
        <v>0</v>
      </c>
    </row>
    <row r="32" spans="1:28" ht="20" customHeight="1" x14ac:dyDescent="0.15">
      <c r="A32" s="11" t="s">
        <v>28</v>
      </c>
      <c r="B32" s="11" t="s">
        <v>568</v>
      </c>
      <c r="C32" s="11" t="s">
        <v>664</v>
      </c>
      <c r="D32" s="11">
        <v>1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Q32" s="13"/>
      <c r="R32" s="13"/>
      <c r="S32" s="11">
        <f>IF(ISERROR(VLOOKUP($B32,Rose!D$4:J$32,4,FALSE)),,VLOOKUP($B32,Rose!D$4:J$32,4,FALSE))</f>
        <v>0</v>
      </c>
      <c r="T32" s="11">
        <f>IF(ISERROR(VLOOKUP($B32,Rose!L$4:Q$32,4,FALSE)),,VLOOKUP($B32,Rose!L$4:Q$32,4,FALSE))</f>
        <v>0</v>
      </c>
      <c r="U32" s="11">
        <f>IF(ISERROR(VLOOKUP($B32,Rose!S$4:X$32,4,FALSE)),,VLOOKUP($B32,Rose!S$4:X$32,4,FALSE))</f>
        <v>0</v>
      </c>
      <c r="V32" s="11">
        <f>IF(ISERROR(VLOOKUP($B32,Rose!Z$4:AE$32,4,FALSE)),,VLOOKUP($B32,Rose!Z$4:AE$32,4,FALSE))</f>
        <v>0</v>
      </c>
      <c r="W32" s="11">
        <f>IF(ISERROR(VLOOKUP($B32,Rose!AG$4:AL$32,4,FALSE)),,VLOOKUP($B32,Rose!AG$4:AL$32,4,FALSE))</f>
        <v>0</v>
      </c>
      <c r="X32" s="11">
        <f>IF(ISERROR(VLOOKUP($B32,Rose!AN$4:AS$32,4,FALSE)),,VLOOKUP($B32,Rose!AN$4:AS$32,4,FALSE))</f>
        <v>0</v>
      </c>
      <c r="Y32" s="11">
        <f>IF(ISERROR(VLOOKUP($B32,Rose!AU$4:AZ$32,4,FALSE)),,VLOOKUP($B32,Rose!AU$4:AZ$32,4,FALSE))</f>
        <v>0</v>
      </c>
      <c r="Z32" s="11">
        <f>IF(ISERROR(VLOOKUP($B32,Rose!BB$4:BG$32,4,FALSE)),,VLOOKUP($B32,Rose!BB$4:BG$32,4,FALSE))</f>
        <v>0</v>
      </c>
      <c r="AA32" s="11">
        <f>IF(ISERROR(VLOOKUP($B32,Rose!BI$4:BN$32,4,FALSE)),,VLOOKUP($B32,Rose!BI$4:BN$32,4,FALSE))</f>
        <v>0</v>
      </c>
      <c r="AB32" s="11">
        <f>IF(ISERROR(VLOOKUP($B32,Rose!BP$4:BU$32,4,FALSE)),,VLOOKUP($B32,Rose!BP$4:BU$32,4,FALSE))</f>
        <v>0</v>
      </c>
    </row>
    <row r="33" spans="1:28" ht="20" customHeight="1" x14ac:dyDescent="0.15">
      <c r="A33" s="11" t="s">
        <v>28</v>
      </c>
      <c r="B33" s="11" t="s">
        <v>76</v>
      </c>
      <c r="C33" s="11" t="s">
        <v>664</v>
      </c>
      <c r="D33" s="11">
        <v>7</v>
      </c>
      <c r="E33" s="11">
        <v>2</v>
      </c>
      <c r="F33" s="11">
        <v>5.375</v>
      </c>
      <c r="G33" s="11">
        <v>5.375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Q33" s="13"/>
      <c r="R33" s="13"/>
      <c r="S33" s="11">
        <f>IF(ISERROR(VLOOKUP($B33,Rose!D$4:J$32,4,FALSE)),,VLOOKUP($B33,Rose!D$4:J$32,4,FALSE))</f>
        <v>0</v>
      </c>
      <c r="T33" s="11">
        <f>IF(ISERROR(VLOOKUP($B33,Rose!L$4:Q$32,4,FALSE)),,VLOOKUP($B33,Rose!L$4:Q$32,4,FALSE))</f>
        <v>0</v>
      </c>
      <c r="U33" s="11">
        <f>IF(ISERROR(VLOOKUP($B33,Rose!S$4:X$32,4,FALSE)),,VLOOKUP($B33,Rose!S$4:X$32,4,FALSE))</f>
        <v>0</v>
      </c>
      <c r="V33" s="11">
        <f>IF(ISERROR(VLOOKUP($B33,Rose!Z$4:AE$32,4,FALSE)),,VLOOKUP($B33,Rose!Z$4:AE$32,4,FALSE))</f>
        <v>0</v>
      </c>
      <c r="W33" s="11">
        <f>IF(ISERROR(VLOOKUP($B33,Rose!AG$4:AL$32,4,FALSE)),,VLOOKUP($B33,Rose!AG$4:AL$32,4,FALSE))</f>
        <v>0</v>
      </c>
      <c r="X33" s="11">
        <f>IF(ISERROR(VLOOKUP($B33,Rose!AN$4:AS$32,4,FALSE)),,VLOOKUP($B33,Rose!AN$4:AS$32,4,FALSE))</f>
        <v>0</v>
      </c>
      <c r="Y33" s="11">
        <f>IF(ISERROR(VLOOKUP($B33,Rose!AU$4:AZ$32,4,FALSE)),,VLOOKUP($B33,Rose!AU$4:AZ$32,4,FALSE))</f>
        <v>0</v>
      </c>
      <c r="Z33" s="11">
        <f>IF(ISERROR(VLOOKUP($B33,Rose!BB$4:BG$32,4,FALSE)),,VLOOKUP($B33,Rose!BB$4:BG$32,4,FALSE))</f>
        <v>0</v>
      </c>
      <c r="AA33" s="11">
        <f>IF(ISERROR(VLOOKUP($B33,Rose!BI$4:BN$32,4,FALSE)),,VLOOKUP($B33,Rose!BI$4:BN$32,4,FALSE))</f>
        <v>0</v>
      </c>
      <c r="AB33" s="11">
        <f>IF(ISERROR(VLOOKUP($B33,Rose!BP$4:BU$32,4,FALSE)),,VLOOKUP($B33,Rose!BP$4:BU$32,4,FALSE))</f>
        <v>0</v>
      </c>
    </row>
    <row r="34" spans="1:28" ht="20" customHeight="1" x14ac:dyDescent="0.15">
      <c r="A34" s="11" t="s">
        <v>28</v>
      </c>
      <c r="B34" s="11" t="s">
        <v>824</v>
      </c>
      <c r="C34" s="11" t="s">
        <v>98</v>
      </c>
      <c r="D34" s="11">
        <v>1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Q34" s="13"/>
      <c r="R34" s="13"/>
      <c r="S34" s="11">
        <f>IF(ISERROR(VLOOKUP($B34,Rose!D$4:J$32,4,FALSE)),,VLOOKUP($B34,Rose!D$4:J$32,4,FALSE))</f>
        <v>0</v>
      </c>
      <c r="T34" s="11">
        <f>IF(ISERROR(VLOOKUP($B34,Rose!L$4:Q$32,4,FALSE)),,VLOOKUP($B34,Rose!L$4:Q$32,4,FALSE))</f>
        <v>0</v>
      </c>
      <c r="U34" s="11">
        <f>IF(ISERROR(VLOOKUP($B34,Rose!S$4:X$32,4,FALSE)),,VLOOKUP($B34,Rose!S$4:X$32,4,FALSE))</f>
        <v>0</v>
      </c>
      <c r="V34" s="11">
        <f>IF(ISERROR(VLOOKUP($B34,Rose!Z$4:AE$32,4,FALSE)),,VLOOKUP($B34,Rose!Z$4:AE$32,4,FALSE))</f>
        <v>0</v>
      </c>
      <c r="W34" s="11">
        <f>IF(ISERROR(VLOOKUP($B34,Rose!AG$4:AL$32,4,FALSE)),,VLOOKUP($B34,Rose!AG$4:AL$32,4,FALSE))</f>
        <v>0</v>
      </c>
      <c r="X34" s="11">
        <f>IF(ISERROR(VLOOKUP($B34,Rose!AN$4:AS$32,4,FALSE)),,VLOOKUP($B34,Rose!AN$4:AS$32,4,FALSE))</f>
        <v>0</v>
      </c>
      <c r="Y34" s="11">
        <f>IF(ISERROR(VLOOKUP($B34,Rose!AU$4:AZ$32,4,FALSE)),,VLOOKUP($B34,Rose!AU$4:AZ$32,4,FALSE))</f>
        <v>0</v>
      </c>
      <c r="Z34" s="11">
        <f>IF(ISERROR(VLOOKUP($B34,Rose!BB$4:BG$32,4,FALSE)),,VLOOKUP($B34,Rose!BB$4:BG$32,4,FALSE))</f>
        <v>0</v>
      </c>
      <c r="AA34" s="11">
        <f>IF(ISERROR(VLOOKUP($B34,Rose!BI$4:BN$32,4,FALSE)),,VLOOKUP($B34,Rose!BI$4:BN$32,4,FALSE))</f>
        <v>0</v>
      </c>
      <c r="AB34" s="11">
        <f>IF(ISERROR(VLOOKUP($B34,Rose!BP$4:BU$32,4,FALSE)),,VLOOKUP($B34,Rose!BP$4:BU$32,4,FALSE))</f>
        <v>0</v>
      </c>
    </row>
    <row r="35" spans="1:28" ht="20" customHeight="1" x14ac:dyDescent="0.15">
      <c r="A35" s="11" t="s">
        <v>28</v>
      </c>
      <c r="B35" s="11" t="s">
        <v>746</v>
      </c>
      <c r="C35" s="11" t="s">
        <v>121</v>
      </c>
      <c r="D35" s="11">
        <v>11</v>
      </c>
      <c r="E35" s="11">
        <v>16</v>
      </c>
      <c r="F35" s="11">
        <v>5.4416700000000002</v>
      </c>
      <c r="G35" s="11">
        <v>5.3104199999999997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4</v>
      </c>
      <c r="N35" s="11">
        <v>0</v>
      </c>
      <c r="O35" s="11">
        <v>0</v>
      </c>
      <c r="Q35" s="13"/>
      <c r="R35" s="13"/>
      <c r="S35" s="11">
        <f>IF(ISERROR(VLOOKUP($B35,Rose!D$4:J$32,4,FALSE)),,VLOOKUP($B35,Rose!D$4:J$32,4,FALSE))</f>
        <v>0</v>
      </c>
      <c r="T35" s="11">
        <f>IF(ISERROR(VLOOKUP($B35,Rose!L$4:Q$32,4,FALSE)),,VLOOKUP($B35,Rose!L$4:Q$32,4,FALSE))</f>
        <v>0</v>
      </c>
      <c r="U35" s="11">
        <f>IF(ISERROR(VLOOKUP($B35,Rose!S$4:X$32,4,FALSE)),,VLOOKUP($B35,Rose!S$4:X$32,4,FALSE))</f>
        <v>0</v>
      </c>
      <c r="V35" s="11">
        <f>IF(ISERROR(VLOOKUP($B35,Rose!Z$4:AE$32,4,FALSE)),,VLOOKUP($B35,Rose!Z$4:AE$32,4,FALSE))</f>
        <v>0</v>
      </c>
      <c r="W35" s="11">
        <f>IF(ISERROR(VLOOKUP($B35,Rose!AG$4:AL$32,4,FALSE)),,VLOOKUP($B35,Rose!AG$4:AL$32,4,FALSE))</f>
        <v>0</v>
      </c>
      <c r="X35" s="11">
        <f>IF(ISERROR(VLOOKUP($B35,Rose!AN$4:AS$32,4,FALSE)),,VLOOKUP($B35,Rose!AN$4:AS$32,4,FALSE))</f>
        <v>0</v>
      </c>
      <c r="Y35" s="11">
        <f>IF(ISERROR(VLOOKUP($B35,Rose!AU$4:AZ$32,4,FALSE)),,VLOOKUP($B35,Rose!AU$4:AZ$32,4,FALSE))</f>
        <v>0</v>
      </c>
      <c r="Z35" s="11">
        <f>IF(ISERROR(VLOOKUP($B35,Rose!BB$4:BG$32,4,FALSE)),,VLOOKUP($B35,Rose!BB$4:BG$32,4,FALSE))</f>
        <v>0</v>
      </c>
      <c r="AA35" s="11">
        <f>IF(ISERROR(VLOOKUP($B35,Rose!BI$4:BN$32,4,FALSE)),,VLOOKUP($B35,Rose!BI$4:BN$32,4,FALSE))</f>
        <v>0</v>
      </c>
      <c r="AB35" s="11">
        <f>IF(ISERROR(VLOOKUP($B35,Rose!BP$4:BU$32,4,FALSE)),,VLOOKUP($B35,Rose!BP$4:BU$32,4,FALSE))</f>
        <v>0</v>
      </c>
    </row>
    <row r="36" spans="1:28" ht="20" customHeight="1" x14ac:dyDescent="0.15">
      <c r="A36" s="11" t="s">
        <v>28</v>
      </c>
      <c r="B36" s="11" t="s">
        <v>254</v>
      </c>
      <c r="C36" s="11" t="s">
        <v>100</v>
      </c>
      <c r="D36" s="11">
        <v>30</v>
      </c>
      <c r="E36" s="11">
        <v>7</v>
      </c>
      <c r="F36" s="11">
        <v>6.4285699999999997</v>
      </c>
      <c r="G36" s="11">
        <v>6.2857099999999999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2</v>
      </c>
      <c r="N36" s="11">
        <v>0</v>
      </c>
      <c r="O36" s="11">
        <v>0</v>
      </c>
      <c r="Q36" s="13"/>
      <c r="R36" s="13"/>
      <c r="S36" s="11">
        <f>IF(ISERROR(VLOOKUP($B36,Rose!D$4:J$32,4,FALSE)),,VLOOKUP($B36,Rose!D$4:J$32,4,FALSE))</f>
        <v>0</v>
      </c>
      <c r="T36" s="11">
        <f>IF(ISERROR(VLOOKUP($B36,Rose!L$4:Q$32,4,FALSE)),,VLOOKUP($B36,Rose!L$4:Q$32,4,FALSE))</f>
        <v>0</v>
      </c>
      <c r="U36" s="11">
        <f>IF(ISERROR(VLOOKUP($B36,Rose!S$4:X$32,4,FALSE)),,VLOOKUP($B36,Rose!S$4:X$32,4,FALSE))</f>
        <v>0</v>
      </c>
      <c r="V36" s="11">
        <f>IF(ISERROR(VLOOKUP($B36,Rose!Z$4:AE$32,4,FALSE)),,VLOOKUP($B36,Rose!Z$4:AE$32,4,FALSE))</f>
        <v>0</v>
      </c>
      <c r="W36" s="11">
        <f>IF(ISERROR(VLOOKUP($B36,Rose!AG$4:AL$32,4,FALSE)),,VLOOKUP($B36,Rose!AG$4:AL$32,4,FALSE))</f>
        <v>1</v>
      </c>
      <c r="X36" s="11">
        <f>IF(ISERROR(VLOOKUP($B36,Rose!AN$4:AS$32,4,FALSE)),,VLOOKUP($B36,Rose!AN$4:AS$32,4,FALSE))</f>
        <v>0</v>
      </c>
      <c r="Y36" s="11">
        <f>IF(ISERROR(VLOOKUP($B36,Rose!AU$4:AZ$32,4,FALSE)),,VLOOKUP($B36,Rose!AU$4:AZ$32,4,FALSE))</f>
        <v>0</v>
      </c>
      <c r="Z36" s="11">
        <f>IF(ISERROR(VLOOKUP($B36,Rose!BB$4:BG$32,4,FALSE)),,VLOOKUP($B36,Rose!BB$4:BG$32,4,FALSE))</f>
        <v>0</v>
      </c>
      <c r="AA36" s="11">
        <f>IF(ISERROR(VLOOKUP($B36,Rose!BI$4:BN$32,4,FALSE)),,VLOOKUP($B36,Rose!BI$4:BN$32,4,FALSE))</f>
        <v>0</v>
      </c>
      <c r="AB36" s="11">
        <f>IF(ISERROR(VLOOKUP($B36,Rose!BP$4:BU$32,4,FALSE)),,VLOOKUP($B36,Rose!BP$4:BU$32,4,FALSE))</f>
        <v>0</v>
      </c>
    </row>
    <row r="37" spans="1:28" ht="20" customHeight="1" x14ac:dyDescent="0.15">
      <c r="A37" s="11" t="s">
        <v>28</v>
      </c>
      <c r="B37" s="11" t="s">
        <v>885</v>
      </c>
      <c r="C37" s="11" t="s">
        <v>244</v>
      </c>
      <c r="D37" s="11">
        <v>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Q37" s="13"/>
      <c r="R37" s="13"/>
      <c r="S37" s="11">
        <f>IF(ISERROR(VLOOKUP($B37,Rose!D$4:J$32,4,FALSE)),,VLOOKUP($B37,Rose!D$4:J$32,4,FALSE))</f>
        <v>0</v>
      </c>
      <c r="T37" s="11">
        <f>IF(ISERROR(VLOOKUP($B37,Rose!L$4:Q$32,4,FALSE)),,VLOOKUP($B37,Rose!L$4:Q$32,4,FALSE))</f>
        <v>0</v>
      </c>
      <c r="U37" s="11">
        <f>IF(ISERROR(VLOOKUP($B37,Rose!S$4:X$32,4,FALSE)),,VLOOKUP($B37,Rose!S$4:X$32,4,FALSE))</f>
        <v>0</v>
      </c>
      <c r="V37" s="11">
        <f>IF(ISERROR(VLOOKUP($B37,Rose!Z$4:AE$32,4,FALSE)),,VLOOKUP($B37,Rose!Z$4:AE$32,4,FALSE))</f>
        <v>0</v>
      </c>
      <c r="W37" s="11">
        <f>IF(ISERROR(VLOOKUP($B37,Rose!AG$4:AL$32,4,FALSE)),,VLOOKUP($B37,Rose!AG$4:AL$32,4,FALSE))</f>
        <v>0</v>
      </c>
      <c r="X37" s="11">
        <f>IF(ISERROR(VLOOKUP($B37,Rose!AN$4:AS$32,4,FALSE)),,VLOOKUP($B37,Rose!AN$4:AS$32,4,FALSE))</f>
        <v>0</v>
      </c>
      <c r="Y37" s="11">
        <f>IF(ISERROR(VLOOKUP($B37,Rose!AU$4:AZ$32,4,FALSE)),,VLOOKUP($B37,Rose!AU$4:AZ$32,4,FALSE))</f>
        <v>0</v>
      </c>
      <c r="Z37" s="11">
        <f>IF(ISERROR(VLOOKUP($B37,Rose!BB$4:BG$32,4,FALSE)),,VLOOKUP($B37,Rose!BB$4:BG$32,4,FALSE))</f>
        <v>0</v>
      </c>
      <c r="AA37" s="11">
        <f>IF(ISERROR(VLOOKUP($B37,Rose!BI$4:BN$32,4,FALSE)),,VLOOKUP($B37,Rose!BI$4:BN$32,4,FALSE))</f>
        <v>0</v>
      </c>
      <c r="AB37" s="11">
        <f>IF(ISERROR(VLOOKUP($B37,Rose!BP$4:BU$32,4,FALSE)),,VLOOKUP($B37,Rose!BP$4:BU$32,4,FALSE))</f>
        <v>0</v>
      </c>
    </row>
    <row r="38" spans="1:28" ht="20" customHeight="1" x14ac:dyDescent="0.15">
      <c r="A38" s="11" t="s">
        <v>28</v>
      </c>
      <c r="B38" s="11" t="s">
        <v>486</v>
      </c>
      <c r="C38" s="11" t="s">
        <v>664</v>
      </c>
      <c r="D38" s="11">
        <v>18</v>
      </c>
      <c r="E38" s="11">
        <v>6</v>
      </c>
      <c r="F38" s="11">
        <v>5.95</v>
      </c>
      <c r="G38" s="11">
        <v>5.95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Q38" s="13"/>
      <c r="R38" s="13"/>
      <c r="S38" s="11">
        <f>IF(ISERROR(VLOOKUP($B38,Rose!D$4:J$32,4,FALSE)),,VLOOKUP($B38,Rose!D$4:J$32,4,FALSE))</f>
        <v>0</v>
      </c>
      <c r="T38" s="11">
        <f>IF(ISERROR(VLOOKUP($B38,Rose!L$4:Q$32,4,FALSE)),,VLOOKUP($B38,Rose!L$4:Q$32,4,FALSE))</f>
        <v>0</v>
      </c>
      <c r="U38" s="11">
        <f>IF(ISERROR(VLOOKUP($B38,Rose!S$4:X$32,4,FALSE)),,VLOOKUP($B38,Rose!S$4:X$32,4,FALSE))</f>
        <v>0</v>
      </c>
      <c r="V38" s="11">
        <f>IF(ISERROR(VLOOKUP($B38,Rose!Z$4:AE$32,4,FALSE)),,VLOOKUP($B38,Rose!Z$4:AE$32,4,FALSE))</f>
        <v>0</v>
      </c>
      <c r="W38" s="11">
        <f>IF(ISERROR(VLOOKUP($B38,Rose!AG$4:AL$32,4,FALSE)),,VLOOKUP($B38,Rose!AG$4:AL$32,4,FALSE))</f>
        <v>0</v>
      </c>
      <c r="X38" s="11">
        <f>IF(ISERROR(VLOOKUP($B38,Rose!AN$4:AS$32,4,FALSE)),,VLOOKUP($B38,Rose!AN$4:AS$32,4,FALSE))</f>
        <v>0</v>
      </c>
      <c r="Y38" s="11">
        <f>IF(ISERROR(VLOOKUP($B38,Rose!AU$4:AZ$32,4,FALSE)),,VLOOKUP($B38,Rose!AU$4:AZ$32,4,FALSE))</f>
        <v>0</v>
      </c>
      <c r="Z38" s="11">
        <f>IF(ISERROR(VLOOKUP($B38,Rose!BB$4:BG$32,4,FALSE)),,VLOOKUP($B38,Rose!BB$4:BG$32,4,FALSE))</f>
        <v>0</v>
      </c>
      <c r="AA38" s="11">
        <f>IF(ISERROR(VLOOKUP($B38,Rose!BI$4:BN$32,4,FALSE)),,VLOOKUP($B38,Rose!BI$4:BN$32,4,FALSE))</f>
        <v>0</v>
      </c>
      <c r="AB38" s="11">
        <f>IF(ISERROR(VLOOKUP($B38,Rose!BP$4:BU$32,4,FALSE)),,VLOOKUP($B38,Rose!BP$4:BU$32,4,FALSE))</f>
        <v>0</v>
      </c>
    </row>
    <row r="39" spans="1:28" ht="20" customHeight="1" x14ac:dyDescent="0.15">
      <c r="A39" s="11" t="s">
        <v>28</v>
      </c>
      <c r="B39" s="11" t="s">
        <v>127</v>
      </c>
      <c r="C39" s="11" t="s">
        <v>92</v>
      </c>
      <c r="D39" s="11">
        <v>41</v>
      </c>
      <c r="E39" s="11">
        <v>15</v>
      </c>
      <c r="F39" s="11">
        <v>6.4916700000000001</v>
      </c>
      <c r="G39" s="11">
        <v>6.6583399999999999</v>
      </c>
      <c r="H39" s="11">
        <v>1</v>
      </c>
      <c r="I39" s="11">
        <v>0</v>
      </c>
      <c r="J39" s="11">
        <v>0</v>
      </c>
      <c r="K39" s="11">
        <v>0</v>
      </c>
      <c r="L39" s="11">
        <v>0</v>
      </c>
      <c r="M39" s="11">
        <v>1</v>
      </c>
      <c r="N39" s="11">
        <v>0</v>
      </c>
      <c r="O39" s="11">
        <v>0</v>
      </c>
      <c r="Q39" s="13"/>
      <c r="R39" s="13"/>
      <c r="S39" s="11">
        <f>IF(ISERROR(VLOOKUP($B39,Rose!D$4:J$32,4,FALSE)),,VLOOKUP($B39,Rose!D$4:J$32,4,FALSE))</f>
        <v>0</v>
      </c>
      <c r="T39" s="11">
        <f>IF(ISERROR(VLOOKUP($B39,Rose!L$4:Q$32,4,FALSE)),,VLOOKUP($B39,Rose!L$4:Q$32,4,FALSE))</f>
        <v>0</v>
      </c>
      <c r="U39" s="11">
        <f>IF(ISERROR(VLOOKUP($B39,Rose!S$4:X$32,4,FALSE)),,VLOOKUP($B39,Rose!S$4:X$32,4,FALSE))</f>
        <v>12</v>
      </c>
      <c r="V39" s="11">
        <f>IF(ISERROR(VLOOKUP($B39,Rose!Z$4:AE$32,4,FALSE)),,VLOOKUP($B39,Rose!Z$4:AE$32,4,FALSE))</f>
        <v>0</v>
      </c>
      <c r="W39" s="11">
        <f>IF(ISERROR(VLOOKUP($B39,Rose!AG$4:AL$32,4,FALSE)),,VLOOKUP($B39,Rose!AG$4:AL$32,4,FALSE))</f>
        <v>0</v>
      </c>
      <c r="X39" s="11">
        <f>IF(ISERROR(VLOOKUP($B39,Rose!AN$4:AS$32,4,FALSE)),,VLOOKUP($B39,Rose!AN$4:AS$32,4,FALSE))</f>
        <v>0</v>
      </c>
      <c r="Y39" s="11">
        <f>IF(ISERROR(VLOOKUP($B39,Rose!AU$4:AZ$32,4,FALSE)),,VLOOKUP($B39,Rose!AU$4:AZ$32,4,FALSE))</f>
        <v>0</v>
      </c>
      <c r="Z39" s="11">
        <f>IF(ISERROR(VLOOKUP($B39,Rose!BB$4:BG$32,4,FALSE)),,VLOOKUP($B39,Rose!BB$4:BG$32,4,FALSE))</f>
        <v>0</v>
      </c>
      <c r="AA39" s="11">
        <f>IF(ISERROR(VLOOKUP($B39,Rose!BI$4:BN$32,4,FALSE)),,VLOOKUP($B39,Rose!BI$4:BN$32,4,FALSE))</f>
        <v>0</v>
      </c>
      <c r="AB39" s="11">
        <f>IF(ISERROR(VLOOKUP($B39,Rose!BP$4:BU$32,4,FALSE)),,VLOOKUP($B39,Rose!BP$4:BU$32,4,FALSE))</f>
        <v>0</v>
      </c>
    </row>
    <row r="40" spans="1:28" ht="20" customHeight="1" x14ac:dyDescent="0.15">
      <c r="A40" s="11" t="s">
        <v>28</v>
      </c>
      <c r="B40" s="11" t="s">
        <v>569</v>
      </c>
      <c r="C40" s="11" t="s">
        <v>664</v>
      </c>
      <c r="D40" s="11">
        <v>1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Q40" s="13"/>
      <c r="R40" s="13"/>
      <c r="S40" s="11">
        <f>IF(ISERROR(VLOOKUP($B40,Rose!D$4:J$32,4,FALSE)),,VLOOKUP($B40,Rose!D$4:J$32,4,FALSE))</f>
        <v>0</v>
      </c>
      <c r="T40" s="11">
        <f>IF(ISERROR(VLOOKUP($B40,Rose!L$4:Q$32,4,FALSE)),,VLOOKUP($B40,Rose!L$4:Q$32,4,FALSE))</f>
        <v>0</v>
      </c>
      <c r="U40" s="11">
        <f>IF(ISERROR(VLOOKUP($B40,Rose!S$4:X$32,4,FALSE)),,VLOOKUP($B40,Rose!S$4:X$32,4,FALSE))</f>
        <v>0</v>
      </c>
      <c r="V40" s="11">
        <f>IF(ISERROR(VLOOKUP($B40,Rose!Z$4:AE$32,4,FALSE)),,VLOOKUP($B40,Rose!Z$4:AE$32,4,FALSE))</f>
        <v>0</v>
      </c>
      <c r="W40" s="11">
        <f>IF(ISERROR(VLOOKUP($B40,Rose!AG$4:AL$32,4,FALSE)),,VLOOKUP($B40,Rose!AG$4:AL$32,4,FALSE))</f>
        <v>0</v>
      </c>
      <c r="X40" s="11">
        <f>IF(ISERROR(VLOOKUP($B40,Rose!AN$4:AS$32,4,FALSE)),,VLOOKUP($B40,Rose!AN$4:AS$32,4,FALSE))</f>
        <v>0</v>
      </c>
      <c r="Y40" s="11">
        <f>IF(ISERROR(VLOOKUP($B40,Rose!AU$4:AZ$32,4,FALSE)),,VLOOKUP($B40,Rose!AU$4:AZ$32,4,FALSE))</f>
        <v>0</v>
      </c>
      <c r="Z40" s="11">
        <f>IF(ISERROR(VLOOKUP($B40,Rose!BB$4:BG$32,4,FALSE)),,VLOOKUP($B40,Rose!BB$4:BG$32,4,FALSE))</f>
        <v>0</v>
      </c>
      <c r="AA40" s="11">
        <f>IF(ISERROR(VLOOKUP($B40,Rose!BI$4:BN$32,4,FALSE)),,VLOOKUP($B40,Rose!BI$4:BN$32,4,FALSE))</f>
        <v>0</v>
      </c>
      <c r="AB40" s="11">
        <f>IF(ISERROR(VLOOKUP($B40,Rose!BP$4:BU$32,4,FALSE)),,VLOOKUP($B40,Rose!BP$4:BU$32,4,FALSE))</f>
        <v>0</v>
      </c>
    </row>
    <row r="41" spans="1:28" ht="20" customHeight="1" x14ac:dyDescent="0.15">
      <c r="A41" s="11" t="s">
        <v>28</v>
      </c>
      <c r="B41" s="11" t="s">
        <v>570</v>
      </c>
      <c r="C41" s="11" t="s">
        <v>664</v>
      </c>
      <c r="D41" s="11">
        <v>1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Q41" s="13"/>
      <c r="R41" s="13"/>
      <c r="S41" s="11">
        <f>IF(ISERROR(VLOOKUP($B41,Rose!D$4:J$32,4,FALSE)),,VLOOKUP($B41,Rose!D$4:J$32,4,FALSE))</f>
        <v>0</v>
      </c>
      <c r="T41" s="11">
        <f>IF(ISERROR(VLOOKUP($B41,Rose!L$4:Q$32,4,FALSE)),,VLOOKUP($B41,Rose!L$4:Q$32,4,FALSE))</f>
        <v>0</v>
      </c>
      <c r="U41" s="11">
        <f>IF(ISERROR(VLOOKUP($B41,Rose!S$4:X$32,4,FALSE)),,VLOOKUP($B41,Rose!S$4:X$32,4,FALSE))</f>
        <v>0</v>
      </c>
      <c r="V41" s="11">
        <f>IF(ISERROR(VLOOKUP($B41,Rose!Z$4:AE$32,4,FALSE)),,VLOOKUP($B41,Rose!Z$4:AE$32,4,FALSE))</f>
        <v>0</v>
      </c>
      <c r="W41" s="11">
        <f>IF(ISERROR(VLOOKUP($B41,Rose!AG$4:AL$32,4,FALSE)),,VLOOKUP($B41,Rose!AG$4:AL$32,4,FALSE))</f>
        <v>0</v>
      </c>
      <c r="X41" s="11">
        <f>IF(ISERROR(VLOOKUP($B41,Rose!AN$4:AS$32,4,FALSE)),,VLOOKUP($B41,Rose!AN$4:AS$32,4,FALSE))</f>
        <v>0</v>
      </c>
      <c r="Y41" s="11">
        <f>IF(ISERROR(VLOOKUP($B41,Rose!AU$4:AZ$32,4,FALSE)),,VLOOKUP($B41,Rose!AU$4:AZ$32,4,FALSE))</f>
        <v>0</v>
      </c>
      <c r="Z41" s="11">
        <f>IF(ISERROR(VLOOKUP($B41,Rose!BB$4:BG$32,4,FALSE)),,VLOOKUP($B41,Rose!BB$4:BG$32,4,FALSE))</f>
        <v>0</v>
      </c>
      <c r="AA41" s="11">
        <f>IF(ISERROR(VLOOKUP($B41,Rose!BI$4:BN$32,4,FALSE)),,VLOOKUP($B41,Rose!BI$4:BN$32,4,FALSE))</f>
        <v>0</v>
      </c>
      <c r="AB41" s="11">
        <f>IF(ISERROR(VLOOKUP($B41,Rose!BP$4:BU$32,4,FALSE)),,VLOOKUP($B41,Rose!BP$4:BU$32,4,FALSE))</f>
        <v>0</v>
      </c>
    </row>
    <row r="42" spans="1:28" ht="20" customHeight="1" x14ac:dyDescent="0.15">
      <c r="A42" s="11" t="s">
        <v>28</v>
      </c>
      <c r="B42" s="11" t="s">
        <v>314</v>
      </c>
      <c r="C42" s="11" t="s">
        <v>100</v>
      </c>
      <c r="D42" s="11">
        <v>19</v>
      </c>
      <c r="E42" s="11">
        <v>8</v>
      </c>
      <c r="F42" s="11">
        <v>6.18527</v>
      </c>
      <c r="G42" s="11">
        <v>6.18527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Q42" s="13"/>
      <c r="R42" s="13"/>
      <c r="S42" s="11">
        <f>IF(ISERROR(VLOOKUP($B42,Rose!D$4:J$32,4,FALSE)),,VLOOKUP($B42,Rose!D$4:J$32,4,FALSE))</f>
        <v>0</v>
      </c>
      <c r="T42" s="11">
        <f>IF(ISERROR(VLOOKUP($B42,Rose!L$4:Q$32,4,FALSE)),,VLOOKUP($B42,Rose!L$4:Q$32,4,FALSE))</f>
        <v>0</v>
      </c>
      <c r="U42" s="11">
        <f>IF(ISERROR(VLOOKUP($B42,Rose!S$4:X$32,4,FALSE)),,VLOOKUP($B42,Rose!S$4:X$32,4,FALSE))</f>
        <v>0</v>
      </c>
      <c r="V42" s="11">
        <f>IF(ISERROR(VLOOKUP($B42,Rose!Z$4:AE$32,4,FALSE)),,VLOOKUP($B42,Rose!Z$4:AE$32,4,FALSE))</f>
        <v>0</v>
      </c>
      <c r="W42" s="11">
        <f>IF(ISERROR(VLOOKUP($B42,Rose!AG$4:AL$32,4,FALSE)),,VLOOKUP($B42,Rose!AG$4:AL$32,4,FALSE))</f>
        <v>0</v>
      </c>
      <c r="X42" s="11">
        <f>IF(ISERROR(VLOOKUP($B42,Rose!AN$4:AS$32,4,FALSE)),,VLOOKUP($B42,Rose!AN$4:AS$32,4,FALSE))</f>
        <v>0</v>
      </c>
      <c r="Y42" s="11">
        <f>IF(ISERROR(VLOOKUP($B42,Rose!AU$4:AZ$32,4,FALSE)),,VLOOKUP($B42,Rose!AU$4:AZ$32,4,FALSE))</f>
        <v>0</v>
      </c>
      <c r="Z42" s="11">
        <f>IF(ISERROR(VLOOKUP($B42,Rose!BB$4:BG$32,4,FALSE)),,VLOOKUP($B42,Rose!BB$4:BG$32,4,FALSE))</f>
        <v>0</v>
      </c>
      <c r="AA42" s="11">
        <f>IF(ISERROR(VLOOKUP($B42,Rose!BI$4:BN$32,4,FALSE)),,VLOOKUP($B42,Rose!BI$4:BN$32,4,FALSE))</f>
        <v>0</v>
      </c>
      <c r="AB42" s="11">
        <f>IF(ISERROR(VLOOKUP($B42,Rose!BP$4:BU$32,4,FALSE)),,VLOOKUP($B42,Rose!BP$4:BU$32,4,FALSE))</f>
        <v>0</v>
      </c>
    </row>
    <row r="43" spans="1:28" ht="20" customHeight="1" x14ac:dyDescent="0.15">
      <c r="A43" s="11" t="s">
        <v>28</v>
      </c>
      <c r="B43" s="11" t="s">
        <v>233</v>
      </c>
      <c r="C43" s="11" t="s">
        <v>194</v>
      </c>
      <c r="D43" s="11">
        <v>17</v>
      </c>
      <c r="E43" s="11">
        <v>16</v>
      </c>
      <c r="F43" s="11">
        <v>5.8265599999999997</v>
      </c>
      <c r="G43" s="11">
        <v>6.25312</v>
      </c>
      <c r="H43" s="11">
        <v>2</v>
      </c>
      <c r="I43" s="11">
        <v>0</v>
      </c>
      <c r="J43" s="11">
        <v>0</v>
      </c>
      <c r="K43" s="11">
        <v>0</v>
      </c>
      <c r="L43" s="11">
        <v>2</v>
      </c>
      <c r="M43" s="11">
        <v>3</v>
      </c>
      <c r="N43" s="11">
        <v>0</v>
      </c>
      <c r="O43" s="11">
        <v>0</v>
      </c>
      <c r="Q43" s="13"/>
      <c r="R43" s="13"/>
      <c r="S43" s="11">
        <f>IF(ISERROR(VLOOKUP($B43,Rose!D$4:J$32,4,FALSE)),,VLOOKUP($B43,Rose!D$4:J$32,4,FALSE))</f>
        <v>0</v>
      </c>
      <c r="T43" s="11">
        <f>IF(ISERROR(VLOOKUP($B43,Rose!L$4:Q$32,4,FALSE)),,VLOOKUP($B43,Rose!L$4:Q$32,4,FALSE))</f>
        <v>0</v>
      </c>
      <c r="U43" s="11">
        <f>IF(ISERROR(VLOOKUP($B43,Rose!S$4:X$32,4,FALSE)),,VLOOKUP($B43,Rose!S$4:X$32,4,FALSE))</f>
        <v>0</v>
      </c>
      <c r="V43" s="11">
        <f>IF(ISERROR(VLOOKUP($B43,Rose!Z$4:AE$32,4,FALSE)),,VLOOKUP($B43,Rose!Z$4:AE$32,4,FALSE))</f>
        <v>0</v>
      </c>
      <c r="W43" s="11">
        <f>IF(ISERROR(VLOOKUP($B43,Rose!AG$4:AL$32,4,FALSE)),,VLOOKUP($B43,Rose!AG$4:AL$32,4,FALSE))</f>
        <v>0</v>
      </c>
      <c r="X43" s="11">
        <f>IF(ISERROR(VLOOKUP($B43,Rose!AN$4:AS$32,4,FALSE)),,VLOOKUP($B43,Rose!AN$4:AS$32,4,FALSE))</f>
        <v>0</v>
      </c>
      <c r="Y43" s="11">
        <f>IF(ISERROR(VLOOKUP($B43,Rose!AU$4:AZ$32,4,FALSE)),,VLOOKUP($B43,Rose!AU$4:AZ$32,4,FALSE))</f>
        <v>0</v>
      </c>
      <c r="Z43" s="11">
        <f>IF(ISERROR(VLOOKUP($B43,Rose!BB$4:BG$32,4,FALSE)),,VLOOKUP($B43,Rose!BB$4:BG$32,4,FALSE))</f>
        <v>0</v>
      </c>
      <c r="AA43" s="11">
        <f>IF(ISERROR(VLOOKUP($B43,Rose!BI$4:BN$32,4,FALSE)),,VLOOKUP($B43,Rose!BI$4:BN$32,4,FALSE))</f>
        <v>0</v>
      </c>
      <c r="AB43" s="11">
        <f>IF(ISERROR(VLOOKUP($B43,Rose!BP$4:BU$32,4,FALSE)),,VLOOKUP($B43,Rose!BP$4:BU$32,4,FALSE))</f>
        <v>1</v>
      </c>
    </row>
    <row r="44" spans="1:28" ht="20" customHeight="1" x14ac:dyDescent="0.15">
      <c r="A44" s="11" t="s">
        <v>28</v>
      </c>
      <c r="B44" s="11" t="s">
        <v>43</v>
      </c>
      <c r="C44" s="11" t="s">
        <v>93</v>
      </c>
      <c r="D44" s="11">
        <v>22</v>
      </c>
      <c r="E44" s="11">
        <v>7</v>
      </c>
      <c r="F44" s="11">
        <v>5.6785699999999997</v>
      </c>
      <c r="G44" s="11">
        <v>5.6785699999999997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Q44" s="13"/>
      <c r="R44" s="13"/>
      <c r="S44" s="11">
        <f>IF(ISERROR(VLOOKUP($B44,Rose!D$4:J$32,4,FALSE)),,VLOOKUP($B44,Rose!D$4:J$32,4,FALSE))</f>
        <v>0</v>
      </c>
      <c r="T44" s="11">
        <f>IF(ISERROR(VLOOKUP($B44,Rose!L$4:Q$32,4,FALSE)),,VLOOKUP($B44,Rose!L$4:Q$32,4,FALSE))</f>
        <v>0</v>
      </c>
      <c r="U44" s="11">
        <f>IF(ISERROR(VLOOKUP($B44,Rose!S$4:X$32,4,FALSE)),,VLOOKUP($B44,Rose!S$4:X$32,4,FALSE))</f>
        <v>0</v>
      </c>
      <c r="V44" s="11">
        <f>IF(ISERROR(VLOOKUP($B44,Rose!Z$4:AE$32,4,FALSE)),,VLOOKUP($B44,Rose!Z$4:AE$32,4,FALSE))</f>
        <v>0</v>
      </c>
      <c r="W44" s="11">
        <f>IF(ISERROR(VLOOKUP($B44,Rose!AG$4:AL$32,4,FALSE)),,VLOOKUP($B44,Rose!AG$4:AL$32,4,FALSE))</f>
        <v>0</v>
      </c>
      <c r="X44" s="11">
        <f>IF(ISERROR(VLOOKUP($B44,Rose!AN$4:AS$32,4,FALSE)),,VLOOKUP($B44,Rose!AN$4:AS$32,4,FALSE))</f>
        <v>0</v>
      </c>
      <c r="Y44" s="11">
        <f>IF(ISERROR(VLOOKUP($B44,Rose!AU$4:AZ$32,4,FALSE)),,VLOOKUP($B44,Rose!AU$4:AZ$32,4,FALSE))</f>
        <v>0</v>
      </c>
      <c r="Z44" s="11">
        <f>IF(ISERROR(VLOOKUP($B44,Rose!BB$4:BG$32,4,FALSE)),,VLOOKUP($B44,Rose!BB$4:BG$32,4,FALSE))</f>
        <v>0</v>
      </c>
      <c r="AA44" s="11">
        <f>IF(ISERROR(VLOOKUP($B44,Rose!BI$4:BN$32,4,FALSE)),,VLOOKUP($B44,Rose!BI$4:BN$32,4,FALSE))</f>
        <v>0</v>
      </c>
      <c r="AB44" s="11">
        <f>IF(ISERROR(VLOOKUP($B44,Rose!BP$4:BU$32,4,FALSE)),,VLOOKUP($B44,Rose!BP$4:BU$32,4,FALSE))</f>
        <v>0</v>
      </c>
    </row>
    <row r="45" spans="1:28" ht="20" customHeight="1" x14ac:dyDescent="0.15">
      <c r="A45" s="11" t="s">
        <v>28</v>
      </c>
      <c r="B45" s="11" t="s">
        <v>471</v>
      </c>
      <c r="C45" s="11" t="s">
        <v>664</v>
      </c>
      <c r="D45" s="11">
        <v>31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Q45" s="13"/>
      <c r="R45" s="13"/>
      <c r="S45" s="11">
        <f>IF(ISERROR(VLOOKUP($B45,Rose!D$4:J$32,4,FALSE)),,VLOOKUP($B45,Rose!D$4:J$32,4,FALSE))</f>
        <v>0</v>
      </c>
      <c r="T45" s="11">
        <f>IF(ISERROR(VLOOKUP($B45,Rose!L$4:Q$32,4,FALSE)),,VLOOKUP($B45,Rose!L$4:Q$32,4,FALSE))</f>
        <v>0</v>
      </c>
      <c r="U45" s="11">
        <f>IF(ISERROR(VLOOKUP($B45,Rose!S$4:X$32,4,FALSE)),,VLOOKUP($B45,Rose!S$4:X$32,4,FALSE))</f>
        <v>0</v>
      </c>
      <c r="V45" s="11">
        <f>IF(ISERROR(VLOOKUP($B45,Rose!Z$4:AE$32,4,FALSE)),,VLOOKUP($B45,Rose!Z$4:AE$32,4,FALSE))</f>
        <v>0</v>
      </c>
      <c r="W45" s="11">
        <f>IF(ISERROR(VLOOKUP($B45,Rose!AG$4:AL$32,4,FALSE)),,VLOOKUP($B45,Rose!AG$4:AL$32,4,FALSE))</f>
        <v>0</v>
      </c>
      <c r="X45" s="11">
        <f>IF(ISERROR(VLOOKUP($B45,Rose!AN$4:AS$32,4,FALSE)),,VLOOKUP($B45,Rose!AN$4:AS$32,4,FALSE))</f>
        <v>0</v>
      </c>
      <c r="Y45" s="11">
        <f>IF(ISERROR(VLOOKUP($B45,Rose!AU$4:AZ$32,4,FALSE)),,VLOOKUP($B45,Rose!AU$4:AZ$32,4,FALSE))</f>
        <v>0</v>
      </c>
      <c r="Z45" s="11">
        <f>IF(ISERROR(VLOOKUP($B45,Rose!BB$4:BG$32,4,FALSE)),,VLOOKUP($B45,Rose!BB$4:BG$32,4,FALSE))</f>
        <v>0</v>
      </c>
      <c r="AA45" s="11">
        <f>IF(ISERROR(VLOOKUP($B45,Rose!BI$4:BN$32,4,FALSE)),,VLOOKUP($B45,Rose!BI$4:BN$32,4,FALSE))</f>
        <v>0</v>
      </c>
      <c r="AB45" s="11">
        <f>IF(ISERROR(VLOOKUP($B45,Rose!BP$4:BU$32,4,FALSE)),,VLOOKUP($B45,Rose!BP$4:BU$32,4,FALSE))</f>
        <v>0</v>
      </c>
    </row>
    <row r="46" spans="1:28" ht="20" customHeight="1" x14ac:dyDescent="0.15">
      <c r="A46" s="11" t="s">
        <v>28</v>
      </c>
      <c r="B46" s="11" t="s">
        <v>297</v>
      </c>
      <c r="C46" s="11" t="s">
        <v>244</v>
      </c>
      <c r="D46" s="11">
        <v>11</v>
      </c>
      <c r="E46" s="11">
        <v>7</v>
      </c>
      <c r="F46" s="11">
        <v>5.6636899999999999</v>
      </c>
      <c r="G46" s="11">
        <v>5.5506000000000002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</v>
      </c>
      <c r="N46" s="11">
        <v>0</v>
      </c>
      <c r="O46" s="11">
        <v>0</v>
      </c>
      <c r="Q46" s="13"/>
      <c r="R46" s="13"/>
      <c r="S46" s="11">
        <f>IF(ISERROR(VLOOKUP($B46,Rose!D$4:J$32,4,FALSE)),,VLOOKUP($B46,Rose!D$4:J$32,4,FALSE))</f>
        <v>0</v>
      </c>
      <c r="T46" s="11">
        <f>IF(ISERROR(VLOOKUP($B46,Rose!L$4:Q$32,4,FALSE)),,VLOOKUP($B46,Rose!L$4:Q$32,4,FALSE))</f>
        <v>0</v>
      </c>
      <c r="U46" s="11">
        <f>IF(ISERROR(VLOOKUP($B46,Rose!S$4:X$32,4,FALSE)),,VLOOKUP($B46,Rose!S$4:X$32,4,FALSE))</f>
        <v>0</v>
      </c>
      <c r="V46" s="11">
        <f>IF(ISERROR(VLOOKUP($B46,Rose!Z$4:AE$32,4,FALSE)),,VLOOKUP($B46,Rose!Z$4:AE$32,4,FALSE))</f>
        <v>0</v>
      </c>
      <c r="W46" s="11">
        <f>IF(ISERROR(VLOOKUP($B46,Rose!AG$4:AL$32,4,FALSE)),,VLOOKUP($B46,Rose!AG$4:AL$32,4,FALSE))</f>
        <v>0</v>
      </c>
      <c r="X46" s="11">
        <f>IF(ISERROR(VLOOKUP($B46,Rose!AN$4:AS$32,4,FALSE)),,VLOOKUP($B46,Rose!AN$4:AS$32,4,FALSE))</f>
        <v>0</v>
      </c>
      <c r="Y46" s="11">
        <f>IF(ISERROR(VLOOKUP($B46,Rose!AU$4:AZ$32,4,FALSE)),,VLOOKUP($B46,Rose!AU$4:AZ$32,4,FALSE))</f>
        <v>0</v>
      </c>
      <c r="Z46" s="11">
        <f>IF(ISERROR(VLOOKUP($B46,Rose!BB$4:BG$32,4,FALSE)),,VLOOKUP($B46,Rose!BB$4:BG$32,4,FALSE))</f>
        <v>0</v>
      </c>
      <c r="AA46" s="11">
        <f>IF(ISERROR(VLOOKUP($B46,Rose!BI$4:BN$32,4,FALSE)),,VLOOKUP($B46,Rose!BI$4:BN$32,4,FALSE))</f>
        <v>0</v>
      </c>
      <c r="AB46" s="11">
        <f>IF(ISERROR(VLOOKUP($B46,Rose!BP$4:BU$32,4,FALSE)),,VLOOKUP($B46,Rose!BP$4:BU$32,4,FALSE))</f>
        <v>0</v>
      </c>
    </row>
    <row r="47" spans="1:28" ht="20" customHeight="1" x14ac:dyDescent="0.15">
      <c r="A47" s="11" t="s">
        <v>28</v>
      </c>
      <c r="B47" s="11" t="s">
        <v>219</v>
      </c>
      <c r="C47" s="11" t="s">
        <v>100</v>
      </c>
      <c r="D47" s="11">
        <v>33</v>
      </c>
      <c r="E47" s="11">
        <v>21</v>
      </c>
      <c r="F47" s="11">
        <v>6.2886899999999999</v>
      </c>
      <c r="G47" s="11">
        <v>6.4863099999999996</v>
      </c>
      <c r="H47" s="11">
        <v>2</v>
      </c>
      <c r="I47" s="11">
        <v>0</v>
      </c>
      <c r="J47" s="11">
        <v>0</v>
      </c>
      <c r="K47" s="11">
        <v>0</v>
      </c>
      <c r="L47" s="11">
        <v>0</v>
      </c>
      <c r="M47" s="11">
        <v>4</v>
      </c>
      <c r="N47" s="11">
        <v>0</v>
      </c>
      <c r="O47" s="11">
        <v>0</v>
      </c>
      <c r="Q47" s="13"/>
      <c r="R47" s="13"/>
      <c r="S47" s="11">
        <f>IF(ISERROR(VLOOKUP($B47,Rose!D$4:J$32,4,FALSE)),,VLOOKUP($B47,Rose!D$4:J$32,4,FALSE))</f>
        <v>0</v>
      </c>
      <c r="T47" s="11">
        <f>IF(ISERROR(VLOOKUP($B47,Rose!L$4:Q$32,4,FALSE)),,VLOOKUP($B47,Rose!L$4:Q$32,4,FALSE))</f>
        <v>0</v>
      </c>
      <c r="U47" s="11">
        <f>IF(ISERROR(VLOOKUP($B47,Rose!S$4:X$32,4,FALSE)),,VLOOKUP($B47,Rose!S$4:X$32,4,FALSE))</f>
        <v>0</v>
      </c>
      <c r="V47" s="11">
        <f>IF(ISERROR(VLOOKUP($B47,Rose!Z$4:AE$32,4,FALSE)),,VLOOKUP($B47,Rose!Z$4:AE$32,4,FALSE))</f>
        <v>0</v>
      </c>
      <c r="W47" s="11">
        <f>IF(ISERROR(VLOOKUP($B47,Rose!AG$4:AL$32,4,FALSE)),,VLOOKUP($B47,Rose!AG$4:AL$32,4,FALSE))</f>
        <v>0</v>
      </c>
      <c r="X47" s="11">
        <f>IF(ISERROR(VLOOKUP($B47,Rose!AN$4:AS$32,4,FALSE)),,VLOOKUP($B47,Rose!AN$4:AS$32,4,FALSE))</f>
        <v>0</v>
      </c>
      <c r="Y47" s="11">
        <f>IF(ISERROR(VLOOKUP($B47,Rose!AU$4:AZ$32,4,FALSE)),,VLOOKUP($B47,Rose!AU$4:AZ$32,4,FALSE))</f>
        <v>0</v>
      </c>
      <c r="Z47" s="11">
        <f>IF(ISERROR(VLOOKUP($B47,Rose!BB$4:BG$32,4,FALSE)),,VLOOKUP($B47,Rose!BB$4:BG$32,4,FALSE))</f>
        <v>0</v>
      </c>
      <c r="AA47" s="11">
        <f>IF(ISERROR(VLOOKUP($B47,Rose!BI$4:BN$32,4,FALSE)),,VLOOKUP($B47,Rose!BI$4:BN$32,4,FALSE))</f>
        <v>9</v>
      </c>
      <c r="AB47" s="11">
        <f>IF(ISERROR(VLOOKUP($B47,Rose!BP$4:BU$32,4,FALSE)),,VLOOKUP($B47,Rose!BP$4:BU$32,4,FALSE))</f>
        <v>0</v>
      </c>
    </row>
    <row r="48" spans="1:28" ht="20" customHeight="1" x14ac:dyDescent="0.15">
      <c r="A48" s="11" t="s">
        <v>28</v>
      </c>
      <c r="B48" s="11" t="s">
        <v>863</v>
      </c>
      <c r="C48" s="11" t="s">
        <v>519</v>
      </c>
      <c r="D48" s="11">
        <v>7</v>
      </c>
      <c r="E48" s="11">
        <v>2</v>
      </c>
      <c r="F48" s="11">
        <v>5.8125</v>
      </c>
      <c r="G48" s="11">
        <v>6.0625</v>
      </c>
      <c r="H48" s="11">
        <v>0</v>
      </c>
      <c r="I48" s="11">
        <v>0</v>
      </c>
      <c r="J48" s="11">
        <v>0</v>
      </c>
      <c r="K48" s="11">
        <v>0</v>
      </c>
      <c r="L48" s="11">
        <v>1</v>
      </c>
      <c r="M48" s="11">
        <v>0</v>
      </c>
      <c r="N48" s="11">
        <v>0</v>
      </c>
      <c r="O48" s="11">
        <v>0</v>
      </c>
      <c r="Q48" s="13"/>
      <c r="R48" s="13"/>
      <c r="S48" s="11">
        <f>IF(ISERROR(VLOOKUP($B48,Rose!D$4:J$32,4,FALSE)),,VLOOKUP($B48,Rose!D$4:J$32,4,FALSE))</f>
        <v>0</v>
      </c>
      <c r="T48" s="11">
        <f>IF(ISERROR(VLOOKUP($B48,Rose!L$4:Q$32,4,FALSE)),,VLOOKUP($B48,Rose!L$4:Q$32,4,FALSE))</f>
        <v>0</v>
      </c>
      <c r="U48" s="11">
        <f>IF(ISERROR(VLOOKUP($B48,Rose!S$4:X$32,4,FALSE)),,VLOOKUP($B48,Rose!S$4:X$32,4,FALSE))</f>
        <v>0</v>
      </c>
      <c r="V48" s="11">
        <f>IF(ISERROR(VLOOKUP($B48,Rose!Z$4:AE$32,4,FALSE)),,VLOOKUP($B48,Rose!Z$4:AE$32,4,FALSE))</f>
        <v>0</v>
      </c>
      <c r="W48" s="11">
        <f>IF(ISERROR(VLOOKUP($B48,Rose!AG$4:AL$32,4,FALSE)),,VLOOKUP($B48,Rose!AG$4:AL$32,4,FALSE))</f>
        <v>0</v>
      </c>
      <c r="X48" s="11">
        <f>IF(ISERROR(VLOOKUP($B48,Rose!AN$4:AS$32,4,FALSE)),,VLOOKUP($B48,Rose!AN$4:AS$32,4,FALSE))</f>
        <v>0</v>
      </c>
      <c r="Y48" s="11">
        <f>IF(ISERROR(VLOOKUP($B48,Rose!AU$4:AZ$32,4,FALSE)),,VLOOKUP($B48,Rose!AU$4:AZ$32,4,FALSE))</f>
        <v>0</v>
      </c>
      <c r="Z48" s="11">
        <f>IF(ISERROR(VLOOKUP($B48,Rose!BB$4:BG$32,4,FALSE)),,VLOOKUP($B48,Rose!BB$4:BG$32,4,FALSE))</f>
        <v>0</v>
      </c>
      <c r="AA48" s="11">
        <f>IF(ISERROR(VLOOKUP($B48,Rose!BI$4:BN$32,4,FALSE)),,VLOOKUP($B48,Rose!BI$4:BN$32,4,FALSE))</f>
        <v>0</v>
      </c>
      <c r="AB48" s="11">
        <f>IF(ISERROR(VLOOKUP($B48,Rose!BP$4:BU$32,4,FALSE)),,VLOOKUP($B48,Rose!BP$4:BU$32,4,FALSE))</f>
        <v>0</v>
      </c>
    </row>
    <row r="49" spans="1:28" ht="20" customHeight="1" x14ac:dyDescent="0.15">
      <c r="A49" s="11" t="s">
        <v>28</v>
      </c>
      <c r="B49" s="11" t="s">
        <v>538</v>
      </c>
      <c r="C49" s="11" t="s">
        <v>664</v>
      </c>
      <c r="D49" s="11">
        <v>6</v>
      </c>
      <c r="E49" s="11">
        <v>14</v>
      </c>
      <c r="F49" s="11">
        <v>5.4196499999999999</v>
      </c>
      <c r="G49" s="11">
        <v>5.2410699999999997</v>
      </c>
      <c r="H49" s="11">
        <v>0</v>
      </c>
      <c r="I49" s="11">
        <v>0</v>
      </c>
      <c r="J49" s="11">
        <v>0</v>
      </c>
      <c r="K49" s="11">
        <v>0</v>
      </c>
      <c r="L49" s="11">
        <v>1</v>
      </c>
      <c r="M49" s="11">
        <v>2</v>
      </c>
      <c r="N49" s="11">
        <v>0</v>
      </c>
      <c r="O49" s="11">
        <v>1</v>
      </c>
      <c r="Q49" s="13"/>
      <c r="R49" s="13"/>
      <c r="S49" s="11">
        <f>IF(ISERROR(VLOOKUP($B49,Rose!D$4:J$32,4,FALSE)),,VLOOKUP($B49,Rose!D$4:J$32,4,FALSE))</f>
        <v>0</v>
      </c>
      <c r="T49" s="11">
        <f>IF(ISERROR(VLOOKUP($B49,Rose!L$4:Q$32,4,FALSE)),,VLOOKUP($B49,Rose!L$4:Q$32,4,FALSE))</f>
        <v>0</v>
      </c>
      <c r="U49" s="11">
        <f>IF(ISERROR(VLOOKUP($B49,Rose!S$4:X$32,4,FALSE)),,VLOOKUP($B49,Rose!S$4:X$32,4,FALSE))</f>
        <v>0</v>
      </c>
      <c r="V49" s="11">
        <f>IF(ISERROR(VLOOKUP($B49,Rose!Z$4:AE$32,4,FALSE)),,VLOOKUP($B49,Rose!Z$4:AE$32,4,FALSE))</f>
        <v>0</v>
      </c>
      <c r="W49" s="11">
        <f>IF(ISERROR(VLOOKUP($B49,Rose!AG$4:AL$32,4,FALSE)),,VLOOKUP($B49,Rose!AG$4:AL$32,4,FALSE))</f>
        <v>0</v>
      </c>
      <c r="X49" s="11">
        <f>IF(ISERROR(VLOOKUP($B49,Rose!AN$4:AS$32,4,FALSE)),,VLOOKUP($B49,Rose!AN$4:AS$32,4,FALSE))</f>
        <v>0</v>
      </c>
      <c r="Y49" s="11">
        <f>IF(ISERROR(VLOOKUP($B49,Rose!AU$4:AZ$32,4,FALSE)),,VLOOKUP($B49,Rose!AU$4:AZ$32,4,FALSE))</f>
        <v>0</v>
      </c>
      <c r="Z49" s="11">
        <f>IF(ISERROR(VLOOKUP($B49,Rose!BB$4:BG$32,4,FALSE)),,VLOOKUP($B49,Rose!BB$4:BG$32,4,FALSE))</f>
        <v>0</v>
      </c>
      <c r="AA49" s="11">
        <f>IF(ISERROR(VLOOKUP($B49,Rose!BI$4:BN$32,4,FALSE)),,VLOOKUP($B49,Rose!BI$4:BN$32,4,FALSE))</f>
        <v>0</v>
      </c>
      <c r="AB49" s="11">
        <f>IF(ISERROR(VLOOKUP($B49,Rose!BP$4:BU$32,4,FALSE)),,VLOOKUP($B49,Rose!BP$4:BU$32,4,FALSE))</f>
        <v>0</v>
      </c>
    </row>
    <row r="50" spans="1:28" ht="20" customHeight="1" x14ac:dyDescent="0.15">
      <c r="A50" s="11" t="s">
        <v>28</v>
      </c>
      <c r="B50" s="11" t="s">
        <v>158</v>
      </c>
      <c r="C50" s="11" t="s">
        <v>244</v>
      </c>
      <c r="D50" s="11">
        <v>11</v>
      </c>
      <c r="E50" s="11">
        <v>19</v>
      </c>
      <c r="F50" s="11">
        <v>5.6794599999999997</v>
      </c>
      <c r="G50" s="11">
        <v>5.6516799999999998</v>
      </c>
      <c r="H50" s="11">
        <v>0</v>
      </c>
      <c r="I50" s="11">
        <v>0</v>
      </c>
      <c r="J50" s="11">
        <v>0</v>
      </c>
      <c r="K50" s="11">
        <v>0</v>
      </c>
      <c r="L50" s="11">
        <v>2</v>
      </c>
      <c r="M50" s="11">
        <v>4</v>
      </c>
      <c r="N50" s="11">
        <v>0</v>
      </c>
      <c r="O50" s="11">
        <v>0</v>
      </c>
      <c r="Q50" s="13"/>
      <c r="R50" s="13"/>
      <c r="S50" s="11">
        <f>IF(ISERROR(VLOOKUP($B50,Rose!D$4:J$32,4,FALSE)),,VLOOKUP($B50,Rose!D$4:J$32,4,FALSE))</f>
        <v>0</v>
      </c>
      <c r="T50" s="11">
        <f>IF(ISERROR(VLOOKUP($B50,Rose!L$4:Q$32,4,FALSE)),,VLOOKUP($B50,Rose!L$4:Q$32,4,FALSE))</f>
        <v>0</v>
      </c>
      <c r="U50" s="11">
        <f>IF(ISERROR(VLOOKUP($B50,Rose!S$4:X$32,4,FALSE)),,VLOOKUP($B50,Rose!S$4:X$32,4,FALSE))</f>
        <v>0</v>
      </c>
      <c r="V50" s="11">
        <f>IF(ISERROR(VLOOKUP($B50,Rose!Z$4:AE$32,4,FALSE)),,VLOOKUP($B50,Rose!Z$4:AE$32,4,FALSE))</f>
        <v>0</v>
      </c>
      <c r="W50" s="11">
        <f>IF(ISERROR(VLOOKUP($B50,Rose!AG$4:AL$32,4,FALSE)),,VLOOKUP($B50,Rose!AG$4:AL$32,4,FALSE))</f>
        <v>0</v>
      </c>
      <c r="X50" s="11">
        <f>IF(ISERROR(VLOOKUP($B50,Rose!AN$4:AS$32,4,FALSE)),,VLOOKUP($B50,Rose!AN$4:AS$32,4,FALSE))</f>
        <v>0</v>
      </c>
      <c r="Y50" s="11">
        <f>IF(ISERROR(VLOOKUP($B50,Rose!AU$4:AZ$32,4,FALSE)),,VLOOKUP($B50,Rose!AU$4:AZ$32,4,FALSE))</f>
        <v>0</v>
      </c>
      <c r="Z50" s="11">
        <f>IF(ISERROR(VLOOKUP($B50,Rose!BB$4:BG$32,4,FALSE)),,VLOOKUP($B50,Rose!BB$4:BG$32,4,FALSE))</f>
        <v>0</v>
      </c>
      <c r="AA50" s="11">
        <f>IF(ISERROR(VLOOKUP($B50,Rose!BI$4:BN$32,4,FALSE)),,VLOOKUP($B50,Rose!BI$4:BN$32,4,FALSE))</f>
        <v>0</v>
      </c>
      <c r="AB50" s="11">
        <f>IF(ISERROR(VLOOKUP($B50,Rose!BP$4:BU$32,4,FALSE)),,VLOOKUP($B50,Rose!BP$4:BU$32,4,FALSE))</f>
        <v>0</v>
      </c>
    </row>
    <row r="51" spans="1:28" ht="20" customHeight="1" x14ac:dyDescent="0.15">
      <c r="A51" s="11" t="s">
        <v>28</v>
      </c>
      <c r="B51" s="11" t="s">
        <v>747</v>
      </c>
      <c r="C51" s="11" t="s">
        <v>519</v>
      </c>
      <c r="D51" s="11">
        <v>4</v>
      </c>
      <c r="E51" s="11">
        <v>4</v>
      </c>
      <c r="F51" s="11">
        <v>5.6770800000000001</v>
      </c>
      <c r="G51" s="11">
        <v>5.5208300000000001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1</v>
      </c>
      <c r="N51" s="11">
        <v>0</v>
      </c>
      <c r="O51" s="11">
        <v>0</v>
      </c>
      <c r="Q51" s="13"/>
      <c r="R51" s="13"/>
      <c r="S51" s="11">
        <f>IF(ISERROR(VLOOKUP($B51,Rose!D$4:J$32,4,FALSE)),,VLOOKUP($B51,Rose!D$4:J$32,4,FALSE))</f>
        <v>0</v>
      </c>
      <c r="T51" s="11">
        <f>IF(ISERROR(VLOOKUP($B51,Rose!L$4:Q$32,4,FALSE)),,VLOOKUP($B51,Rose!L$4:Q$32,4,FALSE))</f>
        <v>0</v>
      </c>
      <c r="U51" s="11">
        <f>IF(ISERROR(VLOOKUP($B51,Rose!S$4:X$32,4,FALSE)),,VLOOKUP($B51,Rose!S$4:X$32,4,FALSE))</f>
        <v>0</v>
      </c>
      <c r="V51" s="11">
        <f>IF(ISERROR(VLOOKUP($B51,Rose!Z$4:AE$32,4,FALSE)),,VLOOKUP($B51,Rose!Z$4:AE$32,4,FALSE))</f>
        <v>0</v>
      </c>
      <c r="W51" s="11">
        <f>IF(ISERROR(VLOOKUP($B51,Rose!AG$4:AL$32,4,FALSE)),,VLOOKUP($B51,Rose!AG$4:AL$32,4,FALSE))</f>
        <v>0</v>
      </c>
      <c r="X51" s="11">
        <f>IF(ISERROR(VLOOKUP($B51,Rose!AN$4:AS$32,4,FALSE)),,VLOOKUP($B51,Rose!AN$4:AS$32,4,FALSE))</f>
        <v>0</v>
      </c>
      <c r="Y51" s="11">
        <f>IF(ISERROR(VLOOKUP($B51,Rose!AU$4:AZ$32,4,FALSE)),,VLOOKUP($B51,Rose!AU$4:AZ$32,4,FALSE))</f>
        <v>0</v>
      </c>
      <c r="Z51" s="11">
        <f>IF(ISERROR(VLOOKUP($B51,Rose!BB$4:BG$32,4,FALSE)),,VLOOKUP($B51,Rose!BB$4:BG$32,4,FALSE))</f>
        <v>0</v>
      </c>
      <c r="AA51" s="11">
        <f>IF(ISERROR(VLOOKUP($B51,Rose!BI$4:BN$32,4,FALSE)),,VLOOKUP($B51,Rose!BI$4:BN$32,4,FALSE))</f>
        <v>0</v>
      </c>
      <c r="AB51" s="11">
        <f>IF(ISERROR(VLOOKUP($B51,Rose!BP$4:BU$32,4,FALSE)),,VLOOKUP($B51,Rose!BP$4:BU$32,4,FALSE))</f>
        <v>0</v>
      </c>
    </row>
    <row r="52" spans="1:28" ht="20" customHeight="1" x14ac:dyDescent="0.15">
      <c r="A52" s="11" t="s">
        <v>28</v>
      </c>
      <c r="B52" s="11" t="s">
        <v>256</v>
      </c>
      <c r="C52" s="11" t="s">
        <v>91</v>
      </c>
      <c r="D52" s="11">
        <v>40</v>
      </c>
      <c r="E52" s="11">
        <v>15</v>
      </c>
      <c r="F52" s="11">
        <v>6.1857199999999999</v>
      </c>
      <c r="G52" s="11">
        <v>6.6261900000000002</v>
      </c>
      <c r="H52" s="11">
        <v>2</v>
      </c>
      <c r="I52" s="11">
        <v>0</v>
      </c>
      <c r="J52" s="11">
        <v>0</v>
      </c>
      <c r="K52" s="11">
        <v>0</v>
      </c>
      <c r="L52" s="11">
        <v>1</v>
      </c>
      <c r="M52" s="11">
        <v>0</v>
      </c>
      <c r="N52" s="11">
        <v>0</v>
      </c>
      <c r="O52" s="11">
        <v>0</v>
      </c>
      <c r="Q52" s="13"/>
      <c r="R52" s="13"/>
      <c r="S52" s="11">
        <f>IF(ISERROR(VLOOKUP($B52,Rose!D$4:J$32,4,FALSE)),,VLOOKUP($B52,Rose!D$4:J$32,4,FALSE))</f>
        <v>0</v>
      </c>
      <c r="T52" s="11">
        <f>IF(ISERROR(VLOOKUP($B52,Rose!L$4:Q$32,4,FALSE)),,VLOOKUP($B52,Rose!L$4:Q$32,4,FALSE))</f>
        <v>0</v>
      </c>
      <c r="U52" s="11">
        <f>IF(ISERROR(VLOOKUP($B52,Rose!S$4:X$32,4,FALSE)),,VLOOKUP($B52,Rose!S$4:X$32,4,FALSE))</f>
        <v>0</v>
      </c>
      <c r="V52" s="11">
        <f>IF(ISERROR(VLOOKUP($B52,Rose!Z$4:AE$32,4,FALSE)),,VLOOKUP($B52,Rose!Z$4:AE$32,4,FALSE))</f>
        <v>0</v>
      </c>
      <c r="W52" s="11">
        <f>IF(ISERROR(VLOOKUP($B52,Rose!AG$4:AL$32,4,FALSE)),,VLOOKUP($B52,Rose!AG$4:AL$32,4,FALSE))</f>
        <v>0</v>
      </c>
      <c r="X52" s="11">
        <f>IF(ISERROR(VLOOKUP($B52,Rose!AN$4:AS$32,4,FALSE)),,VLOOKUP($B52,Rose!AN$4:AS$32,4,FALSE))</f>
        <v>0</v>
      </c>
      <c r="Y52" s="11">
        <f>IF(ISERROR(VLOOKUP($B52,Rose!AU$4:AZ$32,4,FALSE)),,VLOOKUP($B52,Rose!AU$4:AZ$32,4,FALSE))</f>
        <v>7</v>
      </c>
      <c r="Z52" s="11">
        <f>IF(ISERROR(VLOOKUP($B52,Rose!BB$4:BG$32,4,FALSE)),,VLOOKUP($B52,Rose!BB$4:BG$32,4,FALSE))</f>
        <v>0</v>
      </c>
      <c r="AA52" s="11">
        <f>IF(ISERROR(VLOOKUP($B52,Rose!BI$4:BN$32,4,FALSE)),,VLOOKUP($B52,Rose!BI$4:BN$32,4,FALSE))</f>
        <v>0</v>
      </c>
      <c r="AB52" s="11">
        <f>IF(ISERROR(VLOOKUP($B52,Rose!BP$4:BU$32,4,FALSE)),,VLOOKUP($B52,Rose!BP$4:BU$32,4,FALSE))</f>
        <v>0</v>
      </c>
    </row>
    <row r="53" spans="1:28" ht="20" customHeight="1" x14ac:dyDescent="0.15">
      <c r="A53" s="11" t="s">
        <v>28</v>
      </c>
      <c r="B53" s="11" t="s">
        <v>912</v>
      </c>
      <c r="C53" s="11" t="s">
        <v>93</v>
      </c>
      <c r="D53" s="11">
        <v>15</v>
      </c>
      <c r="E53" s="11">
        <v>8</v>
      </c>
      <c r="F53" s="11">
        <v>5.5625</v>
      </c>
      <c r="G53" s="11">
        <v>5.3125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1</v>
      </c>
      <c r="Q53" s="13"/>
      <c r="R53" s="13"/>
      <c r="S53" s="11">
        <f>IF(ISERROR(VLOOKUP($B53,Rose!D$4:J$32,4,FALSE)),,VLOOKUP($B53,Rose!D$4:J$32,4,FALSE))</f>
        <v>0</v>
      </c>
      <c r="T53" s="11">
        <f>IF(ISERROR(VLOOKUP($B53,Rose!L$4:Q$32,4,FALSE)),,VLOOKUP($B53,Rose!L$4:Q$32,4,FALSE))</f>
        <v>0</v>
      </c>
      <c r="U53" s="11">
        <f>IF(ISERROR(VLOOKUP($B53,Rose!S$4:X$32,4,FALSE)),,VLOOKUP($B53,Rose!S$4:X$32,4,FALSE))</f>
        <v>0</v>
      </c>
      <c r="V53" s="11">
        <f>IF(ISERROR(VLOOKUP($B53,Rose!Z$4:AE$32,4,FALSE)),,VLOOKUP($B53,Rose!Z$4:AE$32,4,FALSE))</f>
        <v>0</v>
      </c>
      <c r="W53" s="11">
        <f>IF(ISERROR(VLOOKUP($B53,Rose!AG$4:AL$32,4,FALSE)),,VLOOKUP($B53,Rose!AG$4:AL$32,4,FALSE))</f>
        <v>0</v>
      </c>
      <c r="X53" s="11">
        <f>IF(ISERROR(VLOOKUP($B53,Rose!AN$4:AS$32,4,FALSE)),,VLOOKUP($B53,Rose!AN$4:AS$32,4,FALSE))</f>
        <v>0</v>
      </c>
      <c r="Y53" s="11">
        <f>IF(ISERROR(VLOOKUP($B53,Rose!AU$4:AZ$32,4,FALSE)),,VLOOKUP($B53,Rose!AU$4:AZ$32,4,FALSE))</f>
        <v>0</v>
      </c>
      <c r="Z53" s="11">
        <f>IF(ISERROR(VLOOKUP($B53,Rose!BB$4:BG$32,4,FALSE)),,VLOOKUP($B53,Rose!BB$4:BG$32,4,FALSE))</f>
        <v>0</v>
      </c>
      <c r="AA53" s="11">
        <f>IF(ISERROR(VLOOKUP($B53,Rose!BI$4:BN$32,4,FALSE)),,VLOOKUP($B53,Rose!BI$4:BN$32,4,FALSE))</f>
        <v>0</v>
      </c>
      <c r="AB53" s="11">
        <f>IF(ISERROR(VLOOKUP($B53,Rose!BP$4:BU$32,4,FALSE)),,VLOOKUP($B53,Rose!BP$4:BU$32,4,FALSE))</f>
        <v>0</v>
      </c>
    </row>
    <row r="54" spans="1:28" ht="20" customHeight="1" x14ac:dyDescent="0.15">
      <c r="A54" s="11" t="s">
        <v>28</v>
      </c>
      <c r="B54" s="11" t="s">
        <v>559</v>
      </c>
      <c r="C54" s="11" t="s">
        <v>664</v>
      </c>
      <c r="D54" s="11">
        <v>7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Q54" s="13"/>
      <c r="R54" s="13"/>
      <c r="S54" s="11">
        <f>IF(ISERROR(VLOOKUP($B54,Rose!D$4:J$32,4,FALSE)),,VLOOKUP($B54,Rose!D$4:J$32,4,FALSE))</f>
        <v>0</v>
      </c>
      <c r="T54" s="11">
        <f>IF(ISERROR(VLOOKUP($B54,Rose!L$4:Q$32,4,FALSE)),,VLOOKUP($B54,Rose!L$4:Q$32,4,FALSE))</f>
        <v>0</v>
      </c>
      <c r="U54" s="11">
        <f>IF(ISERROR(VLOOKUP($B54,Rose!S$4:X$32,4,FALSE)),,VLOOKUP($B54,Rose!S$4:X$32,4,FALSE))</f>
        <v>0</v>
      </c>
      <c r="V54" s="11">
        <f>IF(ISERROR(VLOOKUP($B54,Rose!Z$4:AE$32,4,FALSE)),,VLOOKUP($B54,Rose!Z$4:AE$32,4,FALSE))</f>
        <v>0</v>
      </c>
      <c r="W54" s="11">
        <f>IF(ISERROR(VLOOKUP($B54,Rose!AG$4:AL$32,4,FALSE)),,VLOOKUP($B54,Rose!AG$4:AL$32,4,FALSE))</f>
        <v>0</v>
      </c>
      <c r="X54" s="11">
        <f>IF(ISERROR(VLOOKUP($B54,Rose!AN$4:AS$32,4,FALSE)),,VLOOKUP($B54,Rose!AN$4:AS$32,4,FALSE))</f>
        <v>0</v>
      </c>
      <c r="Y54" s="11">
        <f>IF(ISERROR(VLOOKUP($B54,Rose!AU$4:AZ$32,4,FALSE)),,VLOOKUP($B54,Rose!AU$4:AZ$32,4,FALSE))</f>
        <v>0</v>
      </c>
      <c r="Z54" s="11">
        <f>IF(ISERROR(VLOOKUP($B54,Rose!BB$4:BG$32,4,FALSE)),,VLOOKUP($B54,Rose!BB$4:BG$32,4,FALSE))</f>
        <v>0</v>
      </c>
      <c r="AA54" s="11">
        <f>IF(ISERROR(VLOOKUP($B54,Rose!BI$4:BN$32,4,FALSE)),,VLOOKUP($B54,Rose!BI$4:BN$32,4,FALSE))</f>
        <v>0</v>
      </c>
      <c r="AB54" s="11">
        <f>IF(ISERROR(VLOOKUP($B54,Rose!BP$4:BU$32,4,FALSE)),,VLOOKUP($B54,Rose!BP$4:BU$32,4,FALSE))</f>
        <v>0</v>
      </c>
    </row>
    <row r="55" spans="1:28" ht="20" customHeight="1" x14ac:dyDescent="0.15">
      <c r="A55" s="11" t="s">
        <v>28</v>
      </c>
      <c r="B55" s="11" t="s">
        <v>53</v>
      </c>
      <c r="C55" s="11" t="s">
        <v>664</v>
      </c>
      <c r="D55" s="11">
        <v>11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Q55" s="13"/>
      <c r="R55" s="13"/>
      <c r="S55" s="11">
        <f>IF(ISERROR(VLOOKUP($B55,Rose!D$4:J$32,4,FALSE)),,VLOOKUP($B55,Rose!D$4:J$32,4,FALSE))</f>
        <v>0</v>
      </c>
      <c r="T55" s="11">
        <f>IF(ISERROR(VLOOKUP($B55,Rose!L$4:Q$32,4,FALSE)),,VLOOKUP($B55,Rose!L$4:Q$32,4,FALSE))</f>
        <v>0</v>
      </c>
      <c r="U55" s="11">
        <f>IF(ISERROR(VLOOKUP($B55,Rose!S$4:X$32,4,FALSE)),,VLOOKUP($B55,Rose!S$4:X$32,4,FALSE))</f>
        <v>0</v>
      </c>
      <c r="V55" s="11">
        <f>IF(ISERROR(VLOOKUP($B55,Rose!Z$4:AE$32,4,FALSE)),,VLOOKUP($B55,Rose!Z$4:AE$32,4,FALSE))</f>
        <v>0</v>
      </c>
      <c r="W55" s="11">
        <f>IF(ISERROR(VLOOKUP($B55,Rose!AG$4:AL$32,4,FALSE)),,VLOOKUP($B55,Rose!AG$4:AL$32,4,FALSE))</f>
        <v>0</v>
      </c>
      <c r="X55" s="11">
        <f>IF(ISERROR(VLOOKUP($B55,Rose!AN$4:AS$32,4,FALSE)),,VLOOKUP($B55,Rose!AN$4:AS$32,4,FALSE))</f>
        <v>0</v>
      </c>
      <c r="Y55" s="11">
        <f>IF(ISERROR(VLOOKUP($B55,Rose!AU$4:AZ$32,4,FALSE)),,VLOOKUP($B55,Rose!AU$4:AZ$32,4,FALSE))</f>
        <v>0</v>
      </c>
      <c r="Z55" s="11">
        <f>IF(ISERROR(VLOOKUP($B55,Rose!BB$4:BG$32,4,FALSE)),,VLOOKUP($B55,Rose!BB$4:BG$32,4,FALSE))</f>
        <v>0</v>
      </c>
      <c r="AA55" s="11">
        <f>IF(ISERROR(VLOOKUP($B55,Rose!BI$4:BN$32,4,FALSE)),,VLOOKUP($B55,Rose!BI$4:BN$32,4,FALSE))</f>
        <v>0</v>
      </c>
      <c r="AB55" s="11">
        <f>IF(ISERROR(VLOOKUP($B55,Rose!BP$4:BU$32,4,FALSE)),,VLOOKUP($B55,Rose!BP$4:BU$32,4,FALSE))</f>
        <v>0</v>
      </c>
    </row>
    <row r="56" spans="1:28" ht="20" customHeight="1" x14ac:dyDescent="0.15">
      <c r="A56" s="11" t="s">
        <v>28</v>
      </c>
      <c r="B56" s="11" t="s">
        <v>255</v>
      </c>
      <c r="C56" s="11" t="s">
        <v>96</v>
      </c>
      <c r="D56" s="11">
        <v>13</v>
      </c>
      <c r="E56" s="11">
        <v>20</v>
      </c>
      <c r="F56" s="11">
        <v>5.6043799999999999</v>
      </c>
      <c r="G56" s="11">
        <v>5.6043799999999999</v>
      </c>
      <c r="H56" s="11">
        <v>0</v>
      </c>
      <c r="I56" s="11">
        <v>0</v>
      </c>
      <c r="J56" s="11">
        <v>0</v>
      </c>
      <c r="K56" s="11">
        <v>0</v>
      </c>
      <c r="L56" s="11">
        <v>1</v>
      </c>
      <c r="M56" s="11">
        <v>2</v>
      </c>
      <c r="N56" s="11">
        <v>0</v>
      </c>
      <c r="O56" s="11">
        <v>0</v>
      </c>
      <c r="Q56" s="13"/>
      <c r="R56" s="13"/>
      <c r="S56" s="11">
        <f>IF(ISERROR(VLOOKUP($B56,Rose!D$4:J$32,4,FALSE)),,VLOOKUP($B56,Rose!D$4:J$32,4,FALSE))</f>
        <v>0</v>
      </c>
      <c r="T56" s="11">
        <f>IF(ISERROR(VLOOKUP($B56,Rose!L$4:Q$32,4,FALSE)),,VLOOKUP($B56,Rose!L$4:Q$32,4,FALSE))</f>
        <v>0</v>
      </c>
      <c r="U56" s="11">
        <f>IF(ISERROR(VLOOKUP($B56,Rose!S$4:X$32,4,FALSE)),,VLOOKUP($B56,Rose!S$4:X$32,4,FALSE))</f>
        <v>0</v>
      </c>
      <c r="V56" s="11">
        <f>IF(ISERROR(VLOOKUP($B56,Rose!Z$4:AE$32,4,FALSE)),,VLOOKUP($B56,Rose!Z$4:AE$32,4,FALSE))</f>
        <v>0</v>
      </c>
      <c r="W56" s="11">
        <f>IF(ISERROR(VLOOKUP($B56,Rose!AG$4:AL$32,4,FALSE)),,VLOOKUP($B56,Rose!AG$4:AL$32,4,FALSE))</f>
        <v>0</v>
      </c>
      <c r="X56" s="11">
        <f>IF(ISERROR(VLOOKUP($B56,Rose!AN$4:AS$32,4,FALSE)),,VLOOKUP($B56,Rose!AN$4:AS$32,4,FALSE))</f>
        <v>0</v>
      </c>
      <c r="Y56" s="11">
        <f>IF(ISERROR(VLOOKUP($B56,Rose!AU$4:AZ$32,4,FALSE)),,VLOOKUP($B56,Rose!AU$4:AZ$32,4,FALSE))</f>
        <v>0</v>
      </c>
      <c r="Z56" s="11">
        <f>IF(ISERROR(VLOOKUP($B56,Rose!BB$4:BG$32,4,FALSE)),,VLOOKUP($B56,Rose!BB$4:BG$32,4,FALSE))</f>
        <v>0</v>
      </c>
      <c r="AA56" s="11">
        <f>IF(ISERROR(VLOOKUP($B56,Rose!BI$4:BN$32,4,FALSE)),,VLOOKUP($B56,Rose!BI$4:BN$32,4,FALSE))</f>
        <v>0</v>
      </c>
      <c r="AB56" s="11">
        <f>IF(ISERROR(VLOOKUP($B56,Rose!BP$4:BU$32,4,FALSE)),,VLOOKUP($B56,Rose!BP$4:BU$32,4,FALSE))</f>
        <v>0</v>
      </c>
    </row>
    <row r="57" spans="1:28" ht="20" customHeight="1" x14ac:dyDescent="0.15">
      <c r="A57" s="11" t="s">
        <v>28</v>
      </c>
      <c r="B57" s="11" t="s">
        <v>463</v>
      </c>
      <c r="C57" s="11" t="s">
        <v>664</v>
      </c>
      <c r="D57" s="11">
        <v>14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Q57" s="13"/>
      <c r="R57" s="13"/>
      <c r="S57" s="11">
        <f>IF(ISERROR(VLOOKUP($B57,Rose!D$4:J$32,4,FALSE)),,VLOOKUP($B57,Rose!D$4:J$32,4,FALSE))</f>
        <v>0</v>
      </c>
      <c r="T57" s="11">
        <f>IF(ISERROR(VLOOKUP($B57,Rose!L$4:Q$32,4,FALSE)),,VLOOKUP($B57,Rose!L$4:Q$32,4,FALSE))</f>
        <v>0</v>
      </c>
      <c r="U57" s="11">
        <f>IF(ISERROR(VLOOKUP($B57,Rose!S$4:X$32,4,FALSE)),,VLOOKUP($B57,Rose!S$4:X$32,4,FALSE))</f>
        <v>0</v>
      </c>
      <c r="V57" s="11">
        <f>IF(ISERROR(VLOOKUP($B57,Rose!Z$4:AE$32,4,FALSE)),,VLOOKUP($B57,Rose!Z$4:AE$32,4,FALSE))</f>
        <v>0</v>
      </c>
      <c r="W57" s="11">
        <f>IF(ISERROR(VLOOKUP($B57,Rose!AG$4:AL$32,4,FALSE)),,VLOOKUP($B57,Rose!AG$4:AL$32,4,FALSE))</f>
        <v>0</v>
      </c>
      <c r="X57" s="11">
        <f>IF(ISERROR(VLOOKUP($B57,Rose!AN$4:AS$32,4,FALSE)),,VLOOKUP($B57,Rose!AN$4:AS$32,4,FALSE))</f>
        <v>0</v>
      </c>
      <c r="Y57" s="11">
        <f>IF(ISERROR(VLOOKUP($B57,Rose!AU$4:AZ$32,4,FALSE)),,VLOOKUP($B57,Rose!AU$4:AZ$32,4,FALSE))</f>
        <v>0</v>
      </c>
      <c r="Z57" s="11">
        <f>IF(ISERROR(VLOOKUP($B57,Rose!BB$4:BG$32,4,FALSE)),,VLOOKUP($B57,Rose!BB$4:BG$32,4,FALSE))</f>
        <v>0</v>
      </c>
      <c r="AA57" s="11">
        <f>IF(ISERROR(VLOOKUP($B57,Rose!BI$4:BN$32,4,FALSE)),,VLOOKUP($B57,Rose!BI$4:BN$32,4,FALSE))</f>
        <v>0</v>
      </c>
      <c r="AB57" s="11">
        <f>IF(ISERROR(VLOOKUP($B57,Rose!BP$4:BU$32,4,FALSE)),,VLOOKUP($B57,Rose!BP$4:BU$32,4,FALSE))</f>
        <v>0</v>
      </c>
    </row>
    <row r="58" spans="1:28" ht="20" customHeight="1" x14ac:dyDescent="0.15">
      <c r="A58" s="11" t="s">
        <v>28</v>
      </c>
      <c r="B58" s="11" t="s">
        <v>549</v>
      </c>
      <c r="C58" s="11" t="s">
        <v>517</v>
      </c>
      <c r="D58" s="11">
        <v>11</v>
      </c>
      <c r="E58" s="11">
        <v>4</v>
      </c>
      <c r="F58" s="11">
        <v>5.9375</v>
      </c>
      <c r="G58" s="11">
        <v>5.8125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1</v>
      </c>
      <c r="N58" s="11">
        <v>0</v>
      </c>
      <c r="O58" s="11">
        <v>0</v>
      </c>
      <c r="Q58" s="13"/>
      <c r="R58" s="13"/>
      <c r="S58" s="11">
        <f>IF(ISERROR(VLOOKUP($B58,Rose!D$4:J$32,4,FALSE)),,VLOOKUP($B58,Rose!D$4:J$32,4,FALSE))</f>
        <v>0</v>
      </c>
      <c r="T58" s="11">
        <f>IF(ISERROR(VLOOKUP($B58,Rose!L$4:Q$32,4,FALSE)),,VLOOKUP($B58,Rose!L$4:Q$32,4,FALSE))</f>
        <v>0</v>
      </c>
      <c r="U58" s="11">
        <f>IF(ISERROR(VLOOKUP($B58,Rose!S$4:X$32,4,FALSE)),,VLOOKUP($B58,Rose!S$4:X$32,4,FALSE))</f>
        <v>0</v>
      </c>
      <c r="V58" s="11">
        <f>IF(ISERROR(VLOOKUP($B58,Rose!Z$4:AE$32,4,FALSE)),,VLOOKUP($B58,Rose!Z$4:AE$32,4,FALSE))</f>
        <v>0</v>
      </c>
      <c r="W58" s="11">
        <f>IF(ISERROR(VLOOKUP($B58,Rose!AG$4:AL$32,4,FALSE)),,VLOOKUP($B58,Rose!AG$4:AL$32,4,FALSE))</f>
        <v>0</v>
      </c>
      <c r="X58" s="11">
        <f>IF(ISERROR(VLOOKUP($B58,Rose!AN$4:AS$32,4,FALSE)),,VLOOKUP($B58,Rose!AN$4:AS$32,4,FALSE))</f>
        <v>0</v>
      </c>
      <c r="Y58" s="11">
        <f>IF(ISERROR(VLOOKUP($B58,Rose!AU$4:AZ$32,4,FALSE)),,VLOOKUP($B58,Rose!AU$4:AZ$32,4,FALSE))</f>
        <v>0</v>
      </c>
      <c r="Z58" s="11">
        <f>IF(ISERROR(VLOOKUP($B58,Rose!BB$4:BG$32,4,FALSE)),,VLOOKUP($B58,Rose!BB$4:BG$32,4,FALSE))</f>
        <v>0</v>
      </c>
      <c r="AA58" s="11">
        <f>IF(ISERROR(VLOOKUP($B58,Rose!BI$4:BN$32,4,FALSE)),,VLOOKUP($B58,Rose!BI$4:BN$32,4,FALSE))</f>
        <v>0</v>
      </c>
      <c r="AB58" s="11">
        <f>IF(ISERROR(VLOOKUP($B58,Rose!BP$4:BU$32,4,FALSE)),,VLOOKUP($B58,Rose!BP$4:BU$32,4,FALSE))</f>
        <v>0</v>
      </c>
    </row>
    <row r="59" spans="1:28" ht="20" customHeight="1" x14ac:dyDescent="0.15">
      <c r="A59" s="11" t="s">
        <v>28</v>
      </c>
      <c r="B59" s="11" t="s">
        <v>562</v>
      </c>
      <c r="C59" s="11" t="s">
        <v>664</v>
      </c>
      <c r="D59" s="11">
        <v>5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Q59" s="13"/>
      <c r="R59" s="13"/>
      <c r="S59" s="11">
        <f>IF(ISERROR(VLOOKUP($B59,Rose!D$4:J$32,4,FALSE)),,VLOOKUP($B59,Rose!D$4:J$32,4,FALSE))</f>
        <v>0</v>
      </c>
      <c r="T59" s="11">
        <f>IF(ISERROR(VLOOKUP($B59,Rose!L$4:Q$32,4,FALSE)),,VLOOKUP($B59,Rose!L$4:Q$32,4,FALSE))</f>
        <v>0</v>
      </c>
      <c r="U59" s="11">
        <f>IF(ISERROR(VLOOKUP($B59,Rose!S$4:X$32,4,FALSE)),,VLOOKUP($B59,Rose!S$4:X$32,4,FALSE))</f>
        <v>0</v>
      </c>
      <c r="V59" s="11">
        <f>IF(ISERROR(VLOOKUP($B59,Rose!Z$4:AE$32,4,FALSE)),,VLOOKUP($B59,Rose!Z$4:AE$32,4,FALSE))</f>
        <v>0</v>
      </c>
      <c r="W59" s="11">
        <f>IF(ISERROR(VLOOKUP($B59,Rose!AG$4:AL$32,4,FALSE)),,VLOOKUP($B59,Rose!AG$4:AL$32,4,FALSE))</f>
        <v>0</v>
      </c>
      <c r="X59" s="11">
        <f>IF(ISERROR(VLOOKUP($B59,Rose!AN$4:AS$32,4,FALSE)),,VLOOKUP($B59,Rose!AN$4:AS$32,4,FALSE))</f>
        <v>0</v>
      </c>
      <c r="Y59" s="11">
        <f>IF(ISERROR(VLOOKUP($B59,Rose!AU$4:AZ$32,4,FALSE)),,VLOOKUP($B59,Rose!AU$4:AZ$32,4,FALSE))</f>
        <v>0</v>
      </c>
      <c r="Z59" s="11">
        <f>IF(ISERROR(VLOOKUP($B59,Rose!BB$4:BG$32,4,FALSE)),,VLOOKUP($B59,Rose!BB$4:BG$32,4,FALSE))</f>
        <v>0</v>
      </c>
      <c r="AA59" s="11">
        <f>IF(ISERROR(VLOOKUP($B59,Rose!BI$4:BN$32,4,FALSE)),,VLOOKUP($B59,Rose!BI$4:BN$32,4,FALSE))</f>
        <v>0</v>
      </c>
      <c r="AB59" s="11">
        <f>IF(ISERROR(VLOOKUP($B59,Rose!BP$4:BU$32,4,FALSE)),,VLOOKUP($B59,Rose!BP$4:BU$32,4,FALSE))</f>
        <v>0</v>
      </c>
    </row>
    <row r="60" spans="1:28" ht="20" customHeight="1" x14ac:dyDescent="0.15">
      <c r="A60" s="11" t="s">
        <v>28</v>
      </c>
      <c r="B60" s="11" t="s">
        <v>535</v>
      </c>
      <c r="C60" s="11" t="s">
        <v>99</v>
      </c>
      <c r="D60" s="11">
        <v>22</v>
      </c>
      <c r="E60" s="11">
        <v>22</v>
      </c>
      <c r="F60" s="11">
        <v>5.9423700000000004</v>
      </c>
      <c r="G60" s="11">
        <v>5.96591</v>
      </c>
      <c r="H60" s="11">
        <v>2</v>
      </c>
      <c r="I60" s="11">
        <v>0</v>
      </c>
      <c r="J60" s="11">
        <v>0</v>
      </c>
      <c r="K60" s="11">
        <v>0</v>
      </c>
      <c r="L60" s="11">
        <v>0</v>
      </c>
      <c r="M60" s="11">
        <v>7</v>
      </c>
      <c r="N60" s="11">
        <v>0</v>
      </c>
      <c r="O60" s="11">
        <v>1</v>
      </c>
      <c r="Q60" s="13"/>
      <c r="R60" s="13"/>
      <c r="S60" s="11">
        <f>IF(ISERROR(VLOOKUP($B60,Rose!D$4:J$32,4,FALSE)),,VLOOKUP($B60,Rose!D$4:J$32,4,FALSE))</f>
        <v>0</v>
      </c>
      <c r="T60" s="11">
        <f>IF(ISERROR(VLOOKUP($B60,Rose!L$4:Q$32,4,FALSE)),,VLOOKUP($B60,Rose!L$4:Q$32,4,FALSE))</f>
        <v>0</v>
      </c>
      <c r="U60" s="11">
        <f>IF(ISERROR(VLOOKUP($B60,Rose!S$4:X$32,4,FALSE)),,VLOOKUP($B60,Rose!S$4:X$32,4,FALSE))</f>
        <v>0</v>
      </c>
      <c r="V60" s="11">
        <f>IF(ISERROR(VLOOKUP($B60,Rose!Z$4:AE$32,4,FALSE)),,VLOOKUP($B60,Rose!Z$4:AE$32,4,FALSE))</f>
        <v>0</v>
      </c>
      <c r="W60" s="11">
        <f>IF(ISERROR(VLOOKUP($B60,Rose!AG$4:AL$32,4,FALSE)),,VLOOKUP($B60,Rose!AG$4:AL$32,4,FALSE))</f>
        <v>0</v>
      </c>
      <c r="X60" s="11">
        <f>IF(ISERROR(VLOOKUP($B60,Rose!AN$4:AS$32,4,FALSE)),,VLOOKUP($B60,Rose!AN$4:AS$32,4,FALSE))</f>
        <v>12</v>
      </c>
      <c r="Y60" s="11">
        <f>IF(ISERROR(VLOOKUP($B60,Rose!AU$4:AZ$32,4,FALSE)),,VLOOKUP($B60,Rose!AU$4:AZ$32,4,FALSE))</f>
        <v>0</v>
      </c>
      <c r="Z60" s="11">
        <f>IF(ISERROR(VLOOKUP($B60,Rose!BB$4:BG$32,4,FALSE)),,VLOOKUP($B60,Rose!BB$4:BG$32,4,FALSE))</f>
        <v>0</v>
      </c>
      <c r="AA60" s="11">
        <f>IF(ISERROR(VLOOKUP($B60,Rose!BI$4:BN$32,4,FALSE)),,VLOOKUP($B60,Rose!BI$4:BN$32,4,FALSE))</f>
        <v>0</v>
      </c>
      <c r="AB60" s="11">
        <f>IF(ISERROR(VLOOKUP($B60,Rose!BP$4:BU$32,4,FALSE)),,VLOOKUP($B60,Rose!BP$4:BU$32,4,FALSE))</f>
        <v>0</v>
      </c>
    </row>
    <row r="61" spans="1:28" ht="20" customHeight="1" x14ac:dyDescent="0.15">
      <c r="A61" s="11" t="s">
        <v>28</v>
      </c>
      <c r="B61" s="11" t="s">
        <v>473</v>
      </c>
      <c r="C61" s="11" t="s">
        <v>100</v>
      </c>
      <c r="D61" s="11">
        <v>1</v>
      </c>
      <c r="E61" s="11">
        <v>1</v>
      </c>
      <c r="F61" s="11">
        <v>6</v>
      </c>
      <c r="G61" s="11">
        <v>6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Q61" s="13"/>
      <c r="R61" s="13"/>
      <c r="S61" s="11">
        <f>IF(ISERROR(VLOOKUP($B61,Rose!D$4:J$32,4,FALSE)),,VLOOKUP($B61,Rose!D$4:J$32,4,FALSE))</f>
        <v>0</v>
      </c>
      <c r="T61" s="11">
        <f>IF(ISERROR(VLOOKUP($B61,Rose!L$4:Q$32,4,FALSE)),,VLOOKUP($B61,Rose!L$4:Q$32,4,FALSE))</f>
        <v>0</v>
      </c>
      <c r="U61" s="11">
        <f>IF(ISERROR(VLOOKUP($B61,Rose!S$4:X$32,4,FALSE)),,VLOOKUP($B61,Rose!S$4:X$32,4,FALSE))</f>
        <v>0</v>
      </c>
      <c r="V61" s="11">
        <f>IF(ISERROR(VLOOKUP($B61,Rose!Z$4:AE$32,4,FALSE)),,VLOOKUP($B61,Rose!Z$4:AE$32,4,FALSE))</f>
        <v>0</v>
      </c>
      <c r="W61" s="11">
        <f>IF(ISERROR(VLOOKUP($B61,Rose!AG$4:AL$32,4,FALSE)),,VLOOKUP($B61,Rose!AG$4:AL$32,4,FALSE))</f>
        <v>0</v>
      </c>
      <c r="X61" s="11">
        <f>IF(ISERROR(VLOOKUP($B61,Rose!AN$4:AS$32,4,FALSE)),,VLOOKUP($B61,Rose!AN$4:AS$32,4,FALSE))</f>
        <v>0</v>
      </c>
      <c r="Y61" s="11">
        <f>IF(ISERROR(VLOOKUP($B61,Rose!AU$4:AZ$32,4,FALSE)),,VLOOKUP($B61,Rose!AU$4:AZ$32,4,FALSE))</f>
        <v>0</v>
      </c>
      <c r="Z61" s="11">
        <f>IF(ISERROR(VLOOKUP($B61,Rose!BB$4:BG$32,4,FALSE)),,VLOOKUP($B61,Rose!BB$4:BG$32,4,FALSE))</f>
        <v>0</v>
      </c>
      <c r="AA61" s="11">
        <f>IF(ISERROR(VLOOKUP($B61,Rose!BI$4:BN$32,4,FALSE)),,VLOOKUP($B61,Rose!BI$4:BN$32,4,FALSE))</f>
        <v>0</v>
      </c>
      <c r="AB61" s="11">
        <f>IF(ISERROR(VLOOKUP($B61,Rose!BP$4:BU$32,4,FALSE)),,VLOOKUP($B61,Rose!BP$4:BU$32,4,FALSE))</f>
        <v>0</v>
      </c>
    </row>
    <row r="62" spans="1:28" ht="20" customHeight="1" x14ac:dyDescent="0.15">
      <c r="A62" s="11" t="s">
        <v>28</v>
      </c>
      <c r="B62" s="11" t="s">
        <v>487</v>
      </c>
      <c r="C62" s="11" t="s">
        <v>95</v>
      </c>
      <c r="D62" s="11">
        <v>15</v>
      </c>
      <c r="E62" s="11">
        <v>21</v>
      </c>
      <c r="F62" s="11">
        <v>5.9642900000000001</v>
      </c>
      <c r="G62" s="11">
        <v>5.8452299999999999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5</v>
      </c>
      <c r="N62" s="11">
        <v>0</v>
      </c>
      <c r="O62" s="11">
        <v>0</v>
      </c>
      <c r="Q62" s="13"/>
      <c r="R62" s="13"/>
      <c r="S62" s="11">
        <f>IF(ISERROR(VLOOKUP($B62,Rose!D$4:J$32,4,FALSE)),,VLOOKUP($B62,Rose!D$4:J$32,4,FALSE))</f>
        <v>0</v>
      </c>
      <c r="T62" s="11">
        <f>IF(ISERROR(VLOOKUP($B62,Rose!L$4:Q$32,4,FALSE)),,VLOOKUP($B62,Rose!L$4:Q$32,4,FALSE))</f>
        <v>0</v>
      </c>
      <c r="U62" s="11">
        <f>IF(ISERROR(VLOOKUP($B62,Rose!S$4:X$32,4,FALSE)),,VLOOKUP($B62,Rose!S$4:X$32,4,FALSE))</f>
        <v>0</v>
      </c>
      <c r="V62" s="11">
        <f>IF(ISERROR(VLOOKUP($B62,Rose!Z$4:AE$32,4,FALSE)),,VLOOKUP($B62,Rose!Z$4:AE$32,4,FALSE))</f>
        <v>0</v>
      </c>
      <c r="W62" s="11">
        <f>IF(ISERROR(VLOOKUP($B62,Rose!AG$4:AL$32,4,FALSE)),,VLOOKUP($B62,Rose!AG$4:AL$32,4,FALSE))</f>
        <v>0</v>
      </c>
      <c r="X62" s="11">
        <f>IF(ISERROR(VLOOKUP($B62,Rose!AN$4:AS$32,4,FALSE)),,VLOOKUP($B62,Rose!AN$4:AS$32,4,FALSE))</f>
        <v>0</v>
      </c>
      <c r="Y62" s="11">
        <f>IF(ISERROR(VLOOKUP($B62,Rose!AU$4:AZ$32,4,FALSE)),,VLOOKUP($B62,Rose!AU$4:AZ$32,4,FALSE))</f>
        <v>0</v>
      </c>
      <c r="Z62" s="11">
        <f>IF(ISERROR(VLOOKUP($B62,Rose!BB$4:BG$32,4,FALSE)),,VLOOKUP($B62,Rose!BB$4:BG$32,4,FALSE))</f>
        <v>0</v>
      </c>
      <c r="AA62" s="11">
        <f>IF(ISERROR(VLOOKUP($B62,Rose!BI$4:BN$32,4,FALSE)),,VLOOKUP($B62,Rose!BI$4:BN$32,4,FALSE))</f>
        <v>3</v>
      </c>
      <c r="AB62" s="11">
        <f>IF(ISERROR(VLOOKUP($B62,Rose!BP$4:BU$32,4,FALSE)),,VLOOKUP($B62,Rose!BP$4:BU$32,4,FALSE))</f>
        <v>0</v>
      </c>
    </row>
    <row r="63" spans="1:28" ht="20" customHeight="1" x14ac:dyDescent="0.15">
      <c r="A63" s="11" t="s">
        <v>28</v>
      </c>
      <c r="B63" s="11" t="s">
        <v>263</v>
      </c>
      <c r="C63" s="11" t="s">
        <v>121</v>
      </c>
      <c r="D63" s="11">
        <v>13</v>
      </c>
      <c r="E63" s="11">
        <v>20</v>
      </c>
      <c r="F63" s="11">
        <v>5.7934200000000002</v>
      </c>
      <c r="G63" s="11">
        <v>5.7671000000000001</v>
      </c>
      <c r="H63" s="11">
        <v>1</v>
      </c>
      <c r="I63" s="11">
        <v>0</v>
      </c>
      <c r="J63" s="11">
        <v>0</v>
      </c>
      <c r="K63" s="11">
        <v>0</v>
      </c>
      <c r="L63" s="11">
        <v>1</v>
      </c>
      <c r="M63" s="11">
        <v>8</v>
      </c>
      <c r="N63" s="11">
        <v>0</v>
      </c>
      <c r="O63" s="11">
        <v>0</v>
      </c>
      <c r="Q63" s="13"/>
      <c r="R63" s="13"/>
      <c r="S63" s="11">
        <f>IF(ISERROR(VLOOKUP($B63,Rose!D$4:J$32,4,FALSE)),,VLOOKUP($B63,Rose!D$4:J$32,4,FALSE))</f>
        <v>0</v>
      </c>
      <c r="T63" s="11">
        <f>IF(ISERROR(VLOOKUP($B63,Rose!L$4:Q$32,4,FALSE)),,VLOOKUP($B63,Rose!L$4:Q$32,4,FALSE))</f>
        <v>0</v>
      </c>
      <c r="U63" s="11">
        <f>IF(ISERROR(VLOOKUP($B63,Rose!S$4:X$32,4,FALSE)),,VLOOKUP($B63,Rose!S$4:X$32,4,FALSE))</f>
        <v>0</v>
      </c>
      <c r="V63" s="11">
        <f>IF(ISERROR(VLOOKUP($B63,Rose!Z$4:AE$32,4,FALSE)),,VLOOKUP($B63,Rose!Z$4:AE$32,4,FALSE))</f>
        <v>0</v>
      </c>
      <c r="W63" s="11">
        <f>IF(ISERROR(VLOOKUP($B63,Rose!AG$4:AL$32,4,FALSE)),,VLOOKUP($B63,Rose!AG$4:AL$32,4,FALSE))</f>
        <v>0</v>
      </c>
      <c r="X63" s="11">
        <f>IF(ISERROR(VLOOKUP($B63,Rose!AN$4:AS$32,4,FALSE)),,VLOOKUP($B63,Rose!AN$4:AS$32,4,FALSE))</f>
        <v>0</v>
      </c>
      <c r="Y63" s="11">
        <f>IF(ISERROR(VLOOKUP($B63,Rose!AU$4:AZ$32,4,FALSE)),,VLOOKUP($B63,Rose!AU$4:AZ$32,4,FALSE))</f>
        <v>0</v>
      </c>
      <c r="Z63" s="11">
        <f>IF(ISERROR(VLOOKUP($B63,Rose!BB$4:BG$32,4,FALSE)),,VLOOKUP($B63,Rose!BB$4:BG$32,4,FALSE))</f>
        <v>0</v>
      </c>
      <c r="AA63" s="11">
        <f>IF(ISERROR(VLOOKUP($B63,Rose!BI$4:BN$32,4,FALSE)),,VLOOKUP($B63,Rose!BI$4:BN$32,4,FALSE))</f>
        <v>0</v>
      </c>
      <c r="AB63" s="11">
        <f>IF(ISERROR(VLOOKUP($B63,Rose!BP$4:BU$32,4,FALSE)),,VLOOKUP($B63,Rose!BP$4:BU$32,4,FALSE))</f>
        <v>0</v>
      </c>
    </row>
    <row r="64" spans="1:28" ht="20" customHeight="1" x14ac:dyDescent="0.15">
      <c r="A64" s="11" t="s">
        <v>28</v>
      </c>
      <c r="B64" s="11" t="s">
        <v>426</v>
      </c>
      <c r="C64" s="11" t="s">
        <v>664</v>
      </c>
      <c r="D64" s="11">
        <v>5</v>
      </c>
      <c r="E64" s="11">
        <v>2</v>
      </c>
      <c r="F64" s="11">
        <v>6</v>
      </c>
      <c r="G64" s="11">
        <v>6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Q64" s="13"/>
      <c r="R64" s="13"/>
      <c r="S64" s="11">
        <f>IF(ISERROR(VLOOKUP($B64,Rose!D$4:J$32,4,FALSE)),,VLOOKUP($B64,Rose!D$4:J$32,4,FALSE))</f>
        <v>0</v>
      </c>
      <c r="T64" s="11">
        <f>IF(ISERROR(VLOOKUP($B64,Rose!L$4:Q$32,4,FALSE)),,VLOOKUP($B64,Rose!L$4:Q$32,4,FALSE))</f>
        <v>0</v>
      </c>
      <c r="U64" s="11">
        <f>IF(ISERROR(VLOOKUP($B64,Rose!S$4:X$32,4,FALSE)),,VLOOKUP($B64,Rose!S$4:X$32,4,FALSE))</f>
        <v>0</v>
      </c>
      <c r="V64" s="11">
        <f>IF(ISERROR(VLOOKUP($B64,Rose!Z$4:AE$32,4,FALSE)),,VLOOKUP($B64,Rose!Z$4:AE$32,4,FALSE))</f>
        <v>0</v>
      </c>
      <c r="W64" s="11">
        <f>IF(ISERROR(VLOOKUP($B64,Rose!AG$4:AL$32,4,FALSE)),,VLOOKUP($B64,Rose!AG$4:AL$32,4,FALSE))</f>
        <v>0</v>
      </c>
      <c r="X64" s="11">
        <f>IF(ISERROR(VLOOKUP($B64,Rose!AN$4:AS$32,4,FALSE)),,VLOOKUP($B64,Rose!AN$4:AS$32,4,FALSE))</f>
        <v>0</v>
      </c>
      <c r="Y64" s="11">
        <f>IF(ISERROR(VLOOKUP($B64,Rose!AU$4:AZ$32,4,FALSE)),,VLOOKUP($B64,Rose!AU$4:AZ$32,4,FALSE))</f>
        <v>0</v>
      </c>
      <c r="Z64" s="11">
        <f>IF(ISERROR(VLOOKUP($B64,Rose!BB$4:BG$32,4,FALSE)),,VLOOKUP($B64,Rose!BB$4:BG$32,4,FALSE))</f>
        <v>0</v>
      </c>
      <c r="AA64" s="11">
        <f>IF(ISERROR(VLOOKUP($B64,Rose!BI$4:BN$32,4,FALSE)),,VLOOKUP($B64,Rose!BI$4:BN$32,4,FALSE))</f>
        <v>0</v>
      </c>
      <c r="AB64" s="11">
        <f>IF(ISERROR(VLOOKUP($B64,Rose!BP$4:BU$32,4,FALSE)),,VLOOKUP($B64,Rose!BP$4:BU$32,4,FALSE))</f>
        <v>0</v>
      </c>
    </row>
    <row r="65" spans="1:28" ht="20" customHeight="1" x14ac:dyDescent="0.15">
      <c r="A65" s="11" t="s">
        <v>28</v>
      </c>
      <c r="B65" s="11" t="s">
        <v>825</v>
      </c>
      <c r="C65" s="11" t="s">
        <v>664</v>
      </c>
      <c r="D65" s="11">
        <v>1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Q65" s="13"/>
      <c r="R65" s="13"/>
      <c r="S65" s="11">
        <f>IF(ISERROR(VLOOKUP($B65,Rose!D$4:J$32,4,FALSE)),,VLOOKUP($B65,Rose!D$4:J$32,4,FALSE))</f>
        <v>0</v>
      </c>
      <c r="T65" s="11">
        <f>IF(ISERROR(VLOOKUP($B65,Rose!L$4:Q$32,4,FALSE)),,VLOOKUP($B65,Rose!L$4:Q$32,4,FALSE))</f>
        <v>0</v>
      </c>
      <c r="U65" s="11">
        <f>IF(ISERROR(VLOOKUP($B65,Rose!S$4:X$32,4,FALSE)),,VLOOKUP($B65,Rose!S$4:X$32,4,FALSE))</f>
        <v>0</v>
      </c>
      <c r="V65" s="11">
        <f>IF(ISERROR(VLOOKUP($B65,Rose!Z$4:AE$32,4,FALSE)),,VLOOKUP($B65,Rose!Z$4:AE$32,4,FALSE))</f>
        <v>0</v>
      </c>
      <c r="W65" s="11">
        <f>IF(ISERROR(VLOOKUP($B65,Rose!AG$4:AL$32,4,FALSE)),,VLOOKUP($B65,Rose!AG$4:AL$32,4,FALSE))</f>
        <v>0</v>
      </c>
      <c r="X65" s="11">
        <f>IF(ISERROR(VLOOKUP($B65,Rose!AN$4:AS$32,4,FALSE)),,VLOOKUP($B65,Rose!AN$4:AS$32,4,FALSE))</f>
        <v>0</v>
      </c>
      <c r="Y65" s="11">
        <f>IF(ISERROR(VLOOKUP($B65,Rose!AU$4:AZ$32,4,FALSE)),,VLOOKUP($B65,Rose!AU$4:AZ$32,4,FALSE))</f>
        <v>0</v>
      </c>
      <c r="Z65" s="11">
        <f>IF(ISERROR(VLOOKUP($B65,Rose!BB$4:BG$32,4,FALSE)),,VLOOKUP($B65,Rose!BB$4:BG$32,4,FALSE))</f>
        <v>0</v>
      </c>
      <c r="AA65" s="11">
        <f>IF(ISERROR(VLOOKUP($B65,Rose!BI$4:BN$32,4,FALSE)),,VLOOKUP($B65,Rose!BI$4:BN$32,4,FALSE))</f>
        <v>0</v>
      </c>
      <c r="AB65" s="11">
        <f>IF(ISERROR(VLOOKUP($B65,Rose!BP$4:BU$32,4,FALSE)),,VLOOKUP($B65,Rose!BP$4:BU$32,4,FALSE))</f>
        <v>0</v>
      </c>
    </row>
    <row r="66" spans="1:28" ht="20" customHeight="1" x14ac:dyDescent="0.15">
      <c r="A66" s="11" t="s">
        <v>28</v>
      </c>
      <c r="B66" s="11" t="s">
        <v>860</v>
      </c>
      <c r="C66" s="11" t="s">
        <v>100</v>
      </c>
      <c r="D66" s="11">
        <v>15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Q66" s="13"/>
      <c r="R66" s="13"/>
      <c r="S66" s="11">
        <f>IF(ISERROR(VLOOKUP($B66,Rose!D$4:J$32,4,FALSE)),,VLOOKUP($B66,Rose!D$4:J$32,4,FALSE))</f>
        <v>0</v>
      </c>
      <c r="T66" s="11">
        <f>IF(ISERROR(VLOOKUP($B66,Rose!L$4:Q$32,4,FALSE)),,VLOOKUP($B66,Rose!L$4:Q$32,4,FALSE))</f>
        <v>0</v>
      </c>
      <c r="U66" s="11">
        <f>IF(ISERROR(VLOOKUP($B66,Rose!S$4:X$32,4,FALSE)),,VLOOKUP($B66,Rose!S$4:X$32,4,FALSE))</f>
        <v>0</v>
      </c>
      <c r="V66" s="11">
        <f>IF(ISERROR(VLOOKUP($B66,Rose!Z$4:AE$32,4,FALSE)),,VLOOKUP($B66,Rose!Z$4:AE$32,4,FALSE))</f>
        <v>0</v>
      </c>
      <c r="W66" s="11">
        <f>IF(ISERROR(VLOOKUP($B66,Rose!AG$4:AL$32,4,FALSE)),,VLOOKUP($B66,Rose!AG$4:AL$32,4,FALSE))</f>
        <v>0</v>
      </c>
      <c r="X66" s="11">
        <f>IF(ISERROR(VLOOKUP($B66,Rose!AN$4:AS$32,4,FALSE)),,VLOOKUP($B66,Rose!AN$4:AS$32,4,FALSE))</f>
        <v>0</v>
      </c>
      <c r="Y66" s="11">
        <f>IF(ISERROR(VLOOKUP($B66,Rose!AU$4:AZ$32,4,FALSE)),,VLOOKUP($B66,Rose!AU$4:AZ$32,4,FALSE))</f>
        <v>0</v>
      </c>
      <c r="Z66" s="11">
        <f>IF(ISERROR(VLOOKUP($B66,Rose!BB$4:BG$32,4,FALSE)),,VLOOKUP($B66,Rose!BB$4:BG$32,4,FALSE))</f>
        <v>0</v>
      </c>
      <c r="AA66" s="11">
        <f>IF(ISERROR(VLOOKUP($B66,Rose!BI$4:BN$32,4,FALSE)),,VLOOKUP($B66,Rose!BI$4:BN$32,4,FALSE))</f>
        <v>0</v>
      </c>
      <c r="AB66" s="11">
        <f>IF(ISERROR(VLOOKUP($B66,Rose!BP$4:BU$32,4,FALSE)),,VLOOKUP($B66,Rose!BP$4:BU$32,4,FALSE))</f>
        <v>0</v>
      </c>
    </row>
    <row r="67" spans="1:28" ht="20" customHeight="1" x14ac:dyDescent="0.15">
      <c r="A67" s="11" t="s">
        <v>28</v>
      </c>
      <c r="B67" s="11" t="s">
        <v>555</v>
      </c>
      <c r="C67" s="11" t="s">
        <v>664</v>
      </c>
      <c r="D67" s="11">
        <v>9</v>
      </c>
      <c r="E67" s="11">
        <v>14</v>
      </c>
      <c r="F67" s="11">
        <v>5.57212</v>
      </c>
      <c r="G67" s="11">
        <v>5.3866800000000001</v>
      </c>
      <c r="H67" s="11">
        <v>0</v>
      </c>
      <c r="I67" s="11">
        <v>0</v>
      </c>
      <c r="J67" s="11">
        <v>0</v>
      </c>
      <c r="K67" s="11">
        <v>0</v>
      </c>
      <c r="L67" s="11">
        <v>1</v>
      </c>
      <c r="M67" s="11">
        <v>1</v>
      </c>
      <c r="N67" s="11">
        <v>1</v>
      </c>
      <c r="O67" s="11">
        <v>1</v>
      </c>
      <c r="Q67" s="13"/>
      <c r="R67" s="13"/>
      <c r="S67" s="11">
        <f>IF(ISERROR(VLOOKUP($B67,Rose!D$4:J$32,4,FALSE)),,VLOOKUP($B67,Rose!D$4:J$32,4,FALSE))</f>
        <v>0</v>
      </c>
      <c r="T67" s="11">
        <f>IF(ISERROR(VLOOKUP($B67,Rose!L$4:Q$32,4,FALSE)),,VLOOKUP($B67,Rose!L$4:Q$32,4,FALSE))</f>
        <v>0</v>
      </c>
      <c r="U67" s="11">
        <f>IF(ISERROR(VLOOKUP($B67,Rose!S$4:X$32,4,FALSE)),,VLOOKUP($B67,Rose!S$4:X$32,4,FALSE))</f>
        <v>0</v>
      </c>
      <c r="V67" s="11">
        <f>IF(ISERROR(VLOOKUP($B67,Rose!Z$4:AE$32,4,FALSE)),,VLOOKUP($B67,Rose!Z$4:AE$32,4,FALSE))</f>
        <v>0</v>
      </c>
      <c r="W67" s="11">
        <f>IF(ISERROR(VLOOKUP($B67,Rose!AG$4:AL$32,4,FALSE)),,VLOOKUP($B67,Rose!AG$4:AL$32,4,FALSE))</f>
        <v>0</v>
      </c>
      <c r="X67" s="11">
        <f>IF(ISERROR(VLOOKUP($B67,Rose!AN$4:AS$32,4,FALSE)),,VLOOKUP($B67,Rose!AN$4:AS$32,4,FALSE))</f>
        <v>0</v>
      </c>
      <c r="Y67" s="11">
        <f>IF(ISERROR(VLOOKUP($B67,Rose!AU$4:AZ$32,4,FALSE)),,VLOOKUP($B67,Rose!AU$4:AZ$32,4,FALSE))</f>
        <v>0</v>
      </c>
      <c r="Z67" s="11">
        <f>IF(ISERROR(VLOOKUP($B67,Rose!BB$4:BG$32,4,FALSE)),,VLOOKUP($B67,Rose!BB$4:BG$32,4,FALSE))</f>
        <v>0</v>
      </c>
      <c r="AA67" s="11">
        <f>IF(ISERROR(VLOOKUP($B67,Rose!BI$4:BN$32,4,FALSE)),,VLOOKUP($B67,Rose!BI$4:BN$32,4,FALSE))</f>
        <v>0</v>
      </c>
      <c r="AB67" s="11">
        <f>IF(ISERROR(VLOOKUP($B67,Rose!BP$4:BU$32,4,FALSE)),,VLOOKUP($B67,Rose!BP$4:BU$32,4,FALSE))</f>
        <v>0</v>
      </c>
    </row>
    <row r="68" spans="1:28" ht="20" customHeight="1" x14ac:dyDescent="0.15">
      <c r="A68" s="11" t="s">
        <v>28</v>
      </c>
      <c r="B68" s="11" t="s">
        <v>712</v>
      </c>
      <c r="C68" s="11" t="s">
        <v>90</v>
      </c>
      <c r="D68" s="11">
        <v>22</v>
      </c>
      <c r="E68" s="11">
        <v>11</v>
      </c>
      <c r="F68" s="11">
        <v>6.0068200000000003</v>
      </c>
      <c r="G68" s="11">
        <v>6.15</v>
      </c>
      <c r="H68" s="11">
        <v>0</v>
      </c>
      <c r="I68" s="11">
        <v>0</v>
      </c>
      <c r="J68" s="11">
        <v>0</v>
      </c>
      <c r="K68" s="11">
        <v>0</v>
      </c>
      <c r="L68" s="11">
        <v>2</v>
      </c>
      <c r="M68" s="11">
        <v>1</v>
      </c>
      <c r="N68" s="11">
        <v>0</v>
      </c>
      <c r="O68" s="11">
        <v>0</v>
      </c>
      <c r="Q68" s="13"/>
      <c r="R68" s="13"/>
      <c r="S68" s="11">
        <f>IF(ISERROR(VLOOKUP($B68,Rose!D$4:J$32,4,FALSE)),,VLOOKUP($B68,Rose!D$4:J$32,4,FALSE))</f>
        <v>0</v>
      </c>
      <c r="T68" s="11">
        <f>IF(ISERROR(VLOOKUP($B68,Rose!L$4:Q$32,4,FALSE)),,VLOOKUP($B68,Rose!L$4:Q$32,4,FALSE))</f>
        <v>0</v>
      </c>
      <c r="U68" s="11">
        <f>IF(ISERROR(VLOOKUP($B68,Rose!S$4:X$32,4,FALSE)),,VLOOKUP($B68,Rose!S$4:X$32,4,FALSE))</f>
        <v>0</v>
      </c>
      <c r="V68" s="11">
        <f>IF(ISERROR(VLOOKUP($B68,Rose!Z$4:AE$32,4,FALSE)),,VLOOKUP($B68,Rose!Z$4:AE$32,4,FALSE))</f>
        <v>0</v>
      </c>
      <c r="W68" s="11">
        <f>IF(ISERROR(VLOOKUP($B68,Rose!AG$4:AL$32,4,FALSE)),,VLOOKUP($B68,Rose!AG$4:AL$32,4,FALSE))</f>
        <v>1</v>
      </c>
      <c r="X68" s="11">
        <f>IF(ISERROR(VLOOKUP($B68,Rose!AN$4:AS$32,4,FALSE)),,VLOOKUP($B68,Rose!AN$4:AS$32,4,FALSE))</f>
        <v>0</v>
      </c>
      <c r="Y68" s="11">
        <f>IF(ISERROR(VLOOKUP($B68,Rose!AU$4:AZ$32,4,FALSE)),,VLOOKUP($B68,Rose!AU$4:AZ$32,4,FALSE))</f>
        <v>0</v>
      </c>
      <c r="Z68" s="11">
        <f>IF(ISERROR(VLOOKUP($B68,Rose!BB$4:BG$32,4,FALSE)),,VLOOKUP($B68,Rose!BB$4:BG$32,4,FALSE))</f>
        <v>0</v>
      </c>
      <c r="AA68" s="11">
        <f>IF(ISERROR(VLOOKUP($B68,Rose!BI$4:BN$32,4,FALSE)),,VLOOKUP($B68,Rose!BI$4:BN$32,4,FALSE))</f>
        <v>0</v>
      </c>
      <c r="AB68" s="11">
        <f>IF(ISERROR(VLOOKUP($B68,Rose!BP$4:BU$32,4,FALSE)),,VLOOKUP($B68,Rose!BP$4:BU$32,4,FALSE))</f>
        <v>0</v>
      </c>
    </row>
    <row r="69" spans="1:28" ht="20" customHeight="1" x14ac:dyDescent="0.15">
      <c r="A69" s="11" t="s">
        <v>28</v>
      </c>
      <c r="B69" s="11" t="s">
        <v>424</v>
      </c>
      <c r="C69" s="11" t="s">
        <v>244</v>
      </c>
      <c r="D69" s="11">
        <v>5</v>
      </c>
      <c r="E69" s="11">
        <v>11</v>
      </c>
      <c r="F69" s="11">
        <v>5.6681800000000004</v>
      </c>
      <c r="G69" s="11">
        <v>5.4772699999999999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2</v>
      </c>
      <c r="N69" s="11">
        <v>1</v>
      </c>
      <c r="O69" s="11">
        <v>0</v>
      </c>
      <c r="Q69" s="13"/>
      <c r="R69" s="13"/>
      <c r="S69" s="11">
        <f>IF(ISERROR(VLOOKUP($B69,Rose!D$4:J$32,4,FALSE)),,VLOOKUP($B69,Rose!D$4:J$32,4,FALSE))</f>
        <v>0</v>
      </c>
      <c r="T69" s="11">
        <f>IF(ISERROR(VLOOKUP($B69,Rose!L$4:Q$32,4,FALSE)),,VLOOKUP($B69,Rose!L$4:Q$32,4,FALSE))</f>
        <v>0</v>
      </c>
      <c r="U69" s="11">
        <f>IF(ISERROR(VLOOKUP($B69,Rose!S$4:X$32,4,FALSE)),,VLOOKUP($B69,Rose!S$4:X$32,4,FALSE))</f>
        <v>0</v>
      </c>
      <c r="V69" s="11">
        <f>IF(ISERROR(VLOOKUP($B69,Rose!Z$4:AE$32,4,FALSE)),,VLOOKUP($B69,Rose!Z$4:AE$32,4,FALSE))</f>
        <v>0</v>
      </c>
      <c r="W69" s="11">
        <f>IF(ISERROR(VLOOKUP($B69,Rose!AG$4:AL$32,4,FALSE)),,VLOOKUP($B69,Rose!AG$4:AL$32,4,FALSE))</f>
        <v>0</v>
      </c>
      <c r="X69" s="11">
        <f>IF(ISERROR(VLOOKUP($B69,Rose!AN$4:AS$32,4,FALSE)),,VLOOKUP($B69,Rose!AN$4:AS$32,4,FALSE))</f>
        <v>0</v>
      </c>
      <c r="Y69" s="11">
        <f>IF(ISERROR(VLOOKUP($B69,Rose!AU$4:AZ$32,4,FALSE)),,VLOOKUP($B69,Rose!AU$4:AZ$32,4,FALSE))</f>
        <v>0</v>
      </c>
      <c r="Z69" s="11">
        <f>IF(ISERROR(VLOOKUP($B69,Rose!BB$4:BG$32,4,FALSE)),,VLOOKUP($B69,Rose!BB$4:BG$32,4,FALSE))</f>
        <v>0</v>
      </c>
      <c r="AA69" s="11">
        <f>IF(ISERROR(VLOOKUP($B69,Rose!BI$4:BN$32,4,FALSE)),,VLOOKUP($B69,Rose!BI$4:BN$32,4,FALSE))</f>
        <v>0</v>
      </c>
      <c r="AB69" s="11">
        <f>IF(ISERROR(VLOOKUP($B69,Rose!BP$4:BU$32,4,FALSE)),,VLOOKUP($B69,Rose!BP$4:BU$32,4,FALSE))</f>
        <v>0</v>
      </c>
    </row>
    <row r="70" spans="1:28" ht="20" customHeight="1" x14ac:dyDescent="0.15">
      <c r="A70" s="11" t="s">
        <v>28</v>
      </c>
      <c r="B70" s="11" t="s">
        <v>673</v>
      </c>
      <c r="C70" s="11" t="s">
        <v>664</v>
      </c>
      <c r="D70" s="11">
        <v>13</v>
      </c>
      <c r="E70" s="11">
        <v>2</v>
      </c>
      <c r="F70" s="11">
        <v>5.5625</v>
      </c>
      <c r="G70" s="11">
        <v>5.5625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Q70" s="13"/>
      <c r="R70" s="13"/>
      <c r="S70" s="11">
        <f>IF(ISERROR(VLOOKUP($B70,Rose!D$4:J$32,4,FALSE)),,VLOOKUP($B70,Rose!D$4:J$32,4,FALSE))</f>
        <v>0</v>
      </c>
      <c r="T70" s="11">
        <f>IF(ISERROR(VLOOKUP($B70,Rose!L$4:Q$32,4,FALSE)),,VLOOKUP($B70,Rose!L$4:Q$32,4,FALSE))</f>
        <v>0</v>
      </c>
      <c r="U70" s="11">
        <f>IF(ISERROR(VLOOKUP($B70,Rose!S$4:X$32,4,FALSE)),,VLOOKUP($B70,Rose!S$4:X$32,4,FALSE))</f>
        <v>0</v>
      </c>
      <c r="V70" s="11">
        <f>IF(ISERROR(VLOOKUP($B70,Rose!Z$4:AE$32,4,FALSE)),,VLOOKUP($B70,Rose!Z$4:AE$32,4,FALSE))</f>
        <v>0</v>
      </c>
      <c r="W70" s="11">
        <f>IF(ISERROR(VLOOKUP($B70,Rose!AG$4:AL$32,4,FALSE)),,VLOOKUP($B70,Rose!AG$4:AL$32,4,FALSE))</f>
        <v>0</v>
      </c>
      <c r="X70" s="11">
        <f>IF(ISERROR(VLOOKUP($B70,Rose!AN$4:AS$32,4,FALSE)),,VLOOKUP($B70,Rose!AN$4:AS$32,4,FALSE))</f>
        <v>0</v>
      </c>
      <c r="Y70" s="11">
        <f>IF(ISERROR(VLOOKUP($B70,Rose!AU$4:AZ$32,4,FALSE)),,VLOOKUP($B70,Rose!AU$4:AZ$32,4,FALSE))</f>
        <v>0</v>
      </c>
      <c r="Z70" s="11">
        <f>IF(ISERROR(VLOOKUP($B70,Rose!BB$4:BG$32,4,FALSE)),,VLOOKUP($B70,Rose!BB$4:BG$32,4,FALSE))</f>
        <v>0</v>
      </c>
      <c r="AA70" s="11">
        <f>IF(ISERROR(VLOOKUP($B70,Rose!BI$4:BN$32,4,FALSE)),,VLOOKUP($B70,Rose!BI$4:BN$32,4,FALSE))</f>
        <v>0</v>
      </c>
      <c r="AB70" s="11">
        <f>IF(ISERROR(VLOOKUP($B70,Rose!BP$4:BU$32,4,FALSE)),,VLOOKUP($B70,Rose!BP$4:BU$32,4,FALSE))</f>
        <v>0</v>
      </c>
    </row>
    <row r="71" spans="1:28" ht="20" customHeight="1" x14ac:dyDescent="0.15">
      <c r="A71" s="11" t="s">
        <v>28</v>
      </c>
      <c r="B71" s="11" t="s">
        <v>748</v>
      </c>
      <c r="C71" s="11" t="s">
        <v>121</v>
      </c>
      <c r="D71" s="11">
        <v>14</v>
      </c>
      <c r="E71" s="11">
        <v>12</v>
      </c>
      <c r="F71" s="11">
        <v>5.5549200000000001</v>
      </c>
      <c r="G71" s="11">
        <v>5.5549200000000001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Q71" s="13"/>
      <c r="R71" s="13"/>
      <c r="S71" s="11">
        <f>IF(ISERROR(VLOOKUP($B71,Rose!D$4:J$32,4,FALSE)),,VLOOKUP($B71,Rose!D$4:J$32,4,FALSE))</f>
        <v>0</v>
      </c>
      <c r="T71" s="11">
        <f>IF(ISERROR(VLOOKUP($B71,Rose!L$4:Q$32,4,FALSE)),,VLOOKUP($B71,Rose!L$4:Q$32,4,FALSE))</f>
        <v>0</v>
      </c>
      <c r="U71" s="11">
        <f>IF(ISERROR(VLOOKUP($B71,Rose!S$4:X$32,4,FALSE)),,VLOOKUP($B71,Rose!S$4:X$32,4,FALSE))</f>
        <v>0</v>
      </c>
      <c r="V71" s="11">
        <f>IF(ISERROR(VLOOKUP($B71,Rose!Z$4:AE$32,4,FALSE)),,VLOOKUP($B71,Rose!Z$4:AE$32,4,FALSE))</f>
        <v>0</v>
      </c>
      <c r="W71" s="11">
        <f>IF(ISERROR(VLOOKUP($B71,Rose!AG$4:AL$32,4,FALSE)),,VLOOKUP($B71,Rose!AG$4:AL$32,4,FALSE))</f>
        <v>0</v>
      </c>
      <c r="X71" s="11">
        <f>IF(ISERROR(VLOOKUP($B71,Rose!AN$4:AS$32,4,FALSE)),,VLOOKUP($B71,Rose!AN$4:AS$32,4,FALSE))</f>
        <v>0</v>
      </c>
      <c r="Y71" s="11">
        <f>IF(ISERROR(VLOOKUP($B71,Rose!AU$4:AZ$32,4,FALSE)),,VLOOKUP($B71,Rose!AU$4:AZ$32,4,FALSE))</f>
        <v>0</v>
      </c>
      <c r="Z71" s="11">
        <f>IF(ISERROR(VLOOKUP($B71,Rose!BB$4:BG$32,4,FALSE)),,VLOOKUP($B71,Rose!BB$4:BG$32,4,FALSE))</f>
        <v>0</v>
      </c>
      <c r="AA71" s="11">
        <f>IF(ISERROR(VLOOKUP($B71,Rose!BI$4:BN$32,4,FALSE)),,VLOOKUP($B71,Rose!BI$4:BN$32,4,FALSE))</f>
        <v>0</v>
      </c>
      <c r="AB71" s="11">
        <f>IF(ISERROR(VLOOKUP($B71,Rose!BP$4:BU$32,4,FALSE)),,VLOOKUP($B71,Rose!BP$4:BU$32,4,FALSE))</f>
        <v>0</v>
      </c>
    </row>
    <row r="72" spans="1:28" ht="20" customHeight="1" x14ac:dyDescent="0.15">
      <c r="A72" s="11" t="s">
        <v>28</v>
      </c>
      <c r="B72" s="11" t="s">
        <v>134</v>
      </c>
      <c r="C72" s="11" t="s">
        <v>664</v>
      </c>
      <c r="D72" s="11">
        <v>26</v>
      </c>
      <c r="E72" s="11">
        <v>10</v>
      </c>
      <c r="F72" s="11">
        <v>5.4972200000000004</v>
      </c>
      <c r="G72" s="11">
        <v>5.4972200000000004</v>
      </c>
      <c r="H72" s="11">
        <v>0</v>
      </c>
      <c r="I72" s="11">
        <v>0</v>
      </c>
      <c r="J72" s="11">
        <v>0</v>
      </c>
      <c r="K72" s="11">
        <v>0</v>
      </c>
      <c r="L72" s="11">
        <v>1</v>
      </c>
      <c r="M72" s="11">
        <v>2</v>
      </c>
      <c r="N72" s="11">
        <v>0</v>
      </c>
      <c r="O72" s="11">
        <v>0</v>
      </c>
      <c r="Q72" s="13"/>
      <c r="R72" s="13"/>
      <c r="S72" s="11">
        <f>IF(ISERROR(VLOOKUP($B72,Rose!D$4:J$32,4,FALSE)),,VLOOKUP($B72,Rose!D$4:J$32,4,FALSE))</f>
        <v>0</v>
      </c>
      <c r="T72" s="11">
        <f>IF(ISERROR(VLOOKUP($B72,Rose!L$4:Q$32,4,FALSE)),,VLOOKUP($B72,Rose!L$4:Q$32,4,FALSE))</f>
        <v>0</v>
      </c>
      <c r="U72" s="11">
        <f>IF(ISERROR(VLOOKUP($B72,Rose!S$4:X$32,4,FALSE)),,VLOOKUP($B72,Rose!S$4:X$32,4,FALSE))</f>
        <v>0</v>
      </c>
      <c r="V72" s="11">
        <f>IF(ISERROR(VLOOKUP($B72,Rose!Z$4:AE$32,4,FALSE)),,VLOOKUP($B72,Rose!Z$4:AE$32,4,FALSE))</f>
        <v>0</v>
      </c>
      <c r="W72" s="11">
        <f>IF(ISERROR(VLOOKUP($B72,Rose!AG$4:AL$32,4,FALSE)),,VLOOKUP($B72,Rose!AG$4:AL$32,4,FALSE))</f>
        <v>0</v>
      </c>
      <c r="X72" s="11">
        <f>IF(ISERROR(VLOOKUP($B72,Rose!AN$4:AS$32,4,FALSE)),,VLOOKUP($B72,Rose!AN$4:AS$32,4,FALSE))</f>
        <v>0</v>
      </c>
      <c r="Y72" s="11">
        <f>IF(ISERROR(VLOOKUP($B72,Rose!AU$4:AZ$32,4,FALSE)),,VLOOKUP($B72,Rose!AU$4:AZ$32,4,FALSE))</f>
        <v>0</v>
      </c>
      <c r="Z72" s="11">
        <f>IF(ISERROR(VLOOKUP($B72,Rose!BB$4:BG$32,4,FALSE)),,VLOOKUP($B72,Rose!BB$4:BG$32,4,FALSE))</f>
        <v>0</v>
      </c>
      <c r="AA72" s="11">
        <f>IF(ISERROR(VLOOKUP($B72,Rose!BI$4:BN$32,4,FALSE)),,VLOOKUP($B72,Rose!BI$4:BN$32,4,FALSE))</f>
        <v>0</v>
      </c>
      <c r="AB72" s="11">
        <f>IF(ISERROR(VLOOKUP($B72,Rose!BP$4:BU$32,4,FALSE)),,VLOOKUP($B72,Rose!BP$4:BU$32,4,FALSE))</f>
        <v>0</v>
      </c>
    </row>
    <row r="73" spans="1:28" ht="20" customHeight="1" x14ac:dyDescent="0.15">
      <c r="A73" s="11" t="s">
        <v>28</v>
      </c>
      <c r="B73" s="11" t="s">
        <v>713</v>
      </c>
      <c r="C73" s="11" t="s">
        <v>664</v>
      </c>
      <c r="D73" s="11">
        <v>21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Q73" s="13"/>
      <c r="R73" s="13"/>
      <c r="S73" s="11">
        <f>IF(ISERROR(VLOOKUP($B73,Rose!D$4:J$32,4,FALSE)),,VLOOKUP($B73,Rose!D$4:J$32,4,FALSE))</f>
        <v>0</v>
      </c>
      <c r="T73" s="11">
        <f>IF(ISERROR(VLOOKUP($B73,Rose!L$4:Q$32,4,FALSE)),,VLOOKUP($B73,Rose!L$4:Q$32,4,FALSE))</f>
        <v>0</v>
      </c>
      <c r="U73" s="11">
        <f>IF(ISERROR(VLOOKUP($B73,Rose!S$4:X$32,4,FALSE)),,VLOOKUP($B73,Rose!S$4:X$32,4,FALSE))</f>
        <v>0</v>
      </c>
      <c r="V73" s="11">
        <f>IF(ISERROR(VLOOKUP($B73,Rose!Z$4:AE$32,4,FALSE)),,VLOOKUP($B73,Rose!Z$4:AE$32,4,FALSE))</f>
        <v>0</v>
      </c>
      <c r="W73" s="11">
        <f>IF(ISERROR(VLOOKUP($B73,Rose!AG$4:AL$32,4,FALSE)),,VLOOKUP($B73,Rose!AG$4:AL$32,4,FALSE))</f>
        <v>0</v>
      </c>
      <c r="X73" s="11">
        <f>IF(ISERROR(VLOOKUP($B73,Rose!AN$4:AS$32,4,FALSE)),,VLOOKUP($B73,Rose!AN$4:AS$32,4,FALSE))</f>
        <v>0</v>
      </c>
      <c r="Y73" s="11">
        <f>IF(ISERROR(VLOOKUP($B73,Rose!AU$4:AZ$32,4,FALSE)),,VLOOKUP($B73,Rose!AU$4:AZ$32,4,FALSE))</f>
        <v>0</v>
      </c>
      <c r="Z73" s="11">
        <f>IF(ISERROR(VLOOKUP($B73,Rose!BB$4:BG$32,4,FALSE)),,VLOOKUP($B73,Rose!BB$4:BG$32,4,FALSE))</f>
        <v>0</v>
      </c>
      <c r="AA73" s="11">
        <f>IF(ISERROR(VLOOKUP($B73,Rose!BI$4:BN$32,4,FALSE)),,VLOOKUP($B73,Rose!BI$4:BN$32,4,FALSE))</f>
        <v>0</v>
      </c>
      <c r="AB73" s="11">
        <f>IF(ISERROR(VLOOKUP($B73,Rose!BP$4:BU$32,4,FALSE)),,VLOOKUP($B73,Rose!BP$4:BU$32,4,FALSE))</f>
        <v>0</v>
      </c>
    </row>
    <row r="74" spans="1:28" ht="20" customHeight="1" x14ac:dyDescent="0.15">
      <c r="A74" s="11" t="s">
        <v>28</v>
      </c>
      <c r="B74" s="11" t="s">
        <v>139</v>
      </c>
      <c r="C74" s="11" t="s">
        <v>91</v>
      </c>
      <c r="D74" s="11">
        <v>38</v>
      </c>
      <c r="E74" s="11">
        <v>19</v>
      </c>
      <c r="F74" s="11">
        <v>6.0899099999999997</v>
      </c>
      <c r="G74" s="11">
        <v>6.3640400000000001</v>
      </c>
      <c r="H74" s="11">
        <v>2</v>
      </c>
      <c r="I74" s="11">
        <v>0</v>
      </c>
      <c r="J74" s="11">
        <v>0</v>
      </c>
      <c r="K74" s="11">
        <v>0</v>
      </c>
      <c r="L74" s="11">
        <v>2</v>
      </c>
      <c r="M74" s="11">
        <v>2</v>
      </c>
      <c r="N74" s="11">
        <v>0</v>
      </c>
      <c r="O74" s="11">
        <v>1</v>
      </c>
      <c r="Q74" s="13"/>
      <c r="R74" s="13"/>
      <c r="S74" s="11">
        <f>IF(ISERROR(VLOOKUP($B74,Rose!D$4:J$32,4,FALSE)),,VLOOKUP($B74,Rose!D$4:J$32,4,FALSE))</f>
        <v>11</v>
      </c>
      <c r="T74" s="11">
        <f>IF(ISERROR(VLOOKUP($B74,Rose!L$4:Q$32,4,FALSE)),,VLOOKUP($B74,Rose!L$4:Q$32,4,FALSE))</f>
        <v>0</v>
      </c>
      <c r="U74" s="11">
        <f>IF(ISERROR(VLOOKUP($B74,Rose!S$4:X$32,4,FALSE)),,VLOOKUP($B74,Rose!S$4:X$32,4,FALSE))</f>
        <v>0</v>
      </c>
      <c r="V74" s="11">
        <f>IF(ISERROR(VLOOKUP($B74,Rose!Z$4:AE$32,4,FALSE)),,VLOOKUP($B74,Rose!Z$4:AE$32,4,FALSE))</f>
        <v>0</v>
      </c>
      <c r="W74" s="11">
        <f>IF(ISERROR(VLOOKUP($B74,Rose!AG$4:AL$32,4,FALSE)),,VLOOKUP($B74,Rose!AG$4:AL$32,4,FALSE))</f>
        <v>0</v>
      </c>
      <c r="X74" s="11">
        <f>IF(ISERROR(VLOOKUP($B74,Rose!AN$4:AS$32,4,FALSE)),,VLOOKUP($B74,Rose!AN$4:AS$32,4,FALSE))</f>
        <v>0</v>
      </c>
      <c r="Y74" s="11">
        <f>IF(ISERROR(VLOOKUP($B74,Rose!AU$4:AZ$32,4,FALSE)),,VLOOKUP($B74,Rose!AU$4:AZ$32,4,FALSE))</f>
        <v>0</v>
      </c>
      <c r="Z74" s="11">
        <f>IF(ISERROR(VLOOKUP($B74,Rose!BB$4:BG$32,4,FALSE)),,VLOOKUP($B74,Rose!BB$4:BG$32,4,FALSE))</f>
        <v>0</v>
      </c>
      <c r="AA74" s="11">
        <f>IF(ISERROR(VLOOKUP($B74,Rose!BI$4:BN$32,4,FALSE)),,VLOOKUP($B74,Rose!BI$4:BN$32,4,FALSE))</f>
        <v>0</v>
      </c>
      <c r="AB74" s="11">
        <f>IF(ISERROR(VLOOKUP($B74,Rose!BP$4:BU$32,4,FALSE)),,VLOOKUP($B74,Rose!BP$4:BU$32,4,FALSE))</f>
        <v>0</v>
      </c>
    </row>
    <row r="75" spans="1:28" ht="20" customHeight="1" x14ac:dyDescent="0.15">
      <c r="A75" s="11" t="s">
        <v>28</v>
      </c>
      <c r="B75" s="11" t="s">
        <v>125</v>
      </c>
      <c r="C75" s="11" t="s">
        <v>121</v>
      </c>
      <c r="D75" s="11">
        <v>8</v>
      </c>
      <c r="E75" s="11">
        <v>14</v>
      </c>
      <c r="F75" s="11">
        <v>5.4258199999999999</v>
      </c>
      <c r="G75" s="11">
        <v>5.1614000000000004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5</v>
      </c>
      <c r="N75" s="11">
        <v>1</v>
      </c>
      <c r="O75" s="11">
        <v>0</v>
      </c>
      <c r="Q75" s="13"/>
      <c r="R75" s="13"/>
      <c r="S75" s="11">
        <f>IF(ISERROR(VLOOKUP($B75,Rose!D$4:J$32,4,FALSE)),,VLOOKUP($B75,Rose!D$4:J$32,4,FALSE))</f>
        <v>0</v>
      </c>
      <c r="T75" s="11">
        <f>IF(ISERROR(VLOOKUP($B75,Rose!L$4:Q$32,4,FALSE)),,VLOOKUP($B75,Rose!L$4:Q$32,4,FALSE))</f>
        <v>0</v>
      </c>
      <c r="U75" s="11">
        <f>IF(ISERROR(VLOOKUP($B75,Rose!S$4:X$32,4,FALSE)),,VLOOKUP($B75,Rose!S$4:X$32,4,FALSE))</f>
        <v>0</v>
      </c>
      <c r="V75" s="11">
        <f>IF(ISERROR(VLOOKUP($B75,Rose!Z$4:AE$32,4,FALSE)),,VLOOKUP($B75,Rose!Z$4:AE$32,4,FALSE))</f>
        <v>0</v>
      </c>
      <c r="W75" s="11">
        <f>IF(ISERROR(VLOOKUP($B75,Rose!AG$4:AL$32,4,FALSE)),,VLOOKUP($B75,Rose!AG$4:AL$32,4,FALSE))</f>
        <v>0</v>
      </c>
      <c r="X75" s="11">
        <f>IF(ISERROR(VLOOKUP($B75,Rose!AN$4:AS$32,4,FALSE)),,VLOOKUP($B75,Rose!AN$4:AS$32,4,FALSE))</f>
        <v>0</v>
      </c>
      <c r="Y75" s="11">
        <f>IF(ISERROR(VLOOKUP($B75,Rose!AU$4:AZ$32,4,FALSE)),,VLOOKUP($B75,Rose!AU$4:AZ$32,4,FALSE))</f>
        <v>0</v>
      </c>
      <c r="Z75" s="11">
        <f>IF(ISERROR(VLOOKUP($B75,Rose!BB$4:BG$32,4,FALSE)),,VLOOKUP($B75,Rose!BB$4:BG$32,4,FALSE))</f>
        <v>0</v>
      </c>
      <c r="AA75" s="11">
        <f>IF(ISERROR(VLOOKUP($B75,Rose!BI$4:BN$32,4,FALSE)),,VLOOKUP($B75,Rose!BI$4:BN$32,4,FALSE))</f>
        <v>0</v>
      </c>
      <c r="AB75" s="11">
        <f>IF(ISERROR(VLOOKUP($B75,Rose!BP$4:BU$32,4,FALSE)),,VLOOKUP($B75,Rose!BP$4:BU$32,4,FALSE))</f>
        <v>0</v>
      </c>
    </row>
    <row r="76" spans="1:28" ht="20" customHeight="1" x14ac:dyDescent="0.15">
      <c r="A76" s="11" t="s">
        <v>28</v>
      </c>
      <c r="B76" s="11" t="s">
        <v>18</v>
      </c>
      <c r="C76" s="11" t="s">
        <v>194</v>
      </c>
      <c r="D76" s="11">
        <v>11</v>
      </c>
      <c r="E76" s="11">
        <v>8</v>
      </c>
      <c r="F76" s="11">
        <v>5.8682999999999996</v>
      </c>
      <c r="G76" s="11">
        <v>6.28348</v>
      </c>
      <c r="H76" s="11">
        <v>1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Q76" s="13"/>
      <c r="R76" s="13"/>
      <c r="S76" s="11">
        <f>IF(ISERROR(VLOOKUP($B76,Rose!D$4:J$32,4,FALSE)),,VLOOKUP($B76,Rose!D$4:J$32,4,FALSE))</f>
        <v>0</v>
      </c>
      <c r="T76" s="11">
        <f>IF(ISERROR(VLOOKUP($B76,Rose!L$4:Q$32,4,FALSE)),,VLOOKUP($B76,Rose!L$4:Q$32,4,FALSE))</f>
        <v>0</v>
      </c>
      <c r="U76" s="11">
        <f>IF(ISERROR(VLOOKUP($B76,Rose!S$4:X$32,4,FALSE)),,VLOOKUP($B76,Rose!S$4:X$32,4,FALSE))</f>
        <v>0</v>
      </c>
      <c r="V76" s="11">
        <f>IF(ISERROR(VLOOKUP($B76,Rose!Z$4:AE$32,4,FALSE)),,VLOOKUP($B76,Rose!Z$4:AE$32,4,FALSE))</f>
        <v>0</v>
      </c>
      <c r="W76" s="11">
        <f>IF(ISERROR(VLOOKUP($B76,Rose!AG$4:AL$32,4,FALSE)),,VLOOKUP($B76,Rose!AG$4:AL$32,4,FALSE))</f>
        <v>0</v>
      </c>
      <c r="X76" s="11">
        <f>IF(ISERROR(VLOOKUP($B76,Rose!AN$4:AS$32,4,FALSE)),,VLOOKUP($B76,Rose!AN$4:AS$32,4,FALSE))</f>
        <v>0</v>
      </c>
      <c r="Y76" s="11">
        <f>IF(ISERROR(VLOOKUP($B76,Rose!AU$4:AZ$32,4,FALSE)),,VLOOKUP($B76,Rose!AU$4:AZ$32,4,FALSE))</f>
        <v>0</v>
      </c>
      <c r="Z76" s="11">
        <f>IF(ISERROR(VLOOKUP($B76,Rose!BB$4:BG$32,4,FALSE)),,VLOOKUP($B76,Rose!BB$4:BG$32,4,FALSE))</f>
        <v>0</v>
      </c>
      <c r="AA76" s="11">
        <f>IF(ISERROR(VLOOKUP($B76,Rose!BI$4:BN$32,4,FALSE)),,VLOOKUP($B76,Rose!BI$4:BN$32,4,FALSE))</f>
        <v>0</v>
      </c>
      <c r="AB76" s="11">
        <f>IF(ISERROR(VLOOKUP($B76,Rose!BP$4:BU$32,4,FALSE)),,VLOOKUP($B76,Rose!BP$4:BU$32,4,FALSE))</f>
        <v>0</v>
      </c>
    </row>
    <row r="77" spans="1:28" ht="20" customHeight="1" x14ac:dyDescent="0.15">
      <c r="A77" s="11" t="s">
        <v>28</v>
      </c>
      <c r="B77" s="11" t="s">
        <v>20</v>
      </c>
      <c r="C77" s="11" t="s">
        <v>93</v>
      </c>
      <c r="D77" s="11">
        <v>24</v>
      </c>
      <c r="E77" s="11">
        <v>11</v>
      </c>
      <c r="F77" s="11">
        <v>6.1022699999999999</v>
      </c>
      <c r="G77" s="11">
        <v>6.3295500000000002</v>
      </c>
      <c r="H77" s="11">
        <v>1</v>
      </c>
      <c r="I77" s="11">
        <v>0</v>
      </c>
      <c r="J77" s="11">
        <v>0</v>
      </c>
      <c r="K77" s="11">
        <v>0</v>
      </c>
      <c r="L77" s="11">
        <v>0</v>
      </c>
      <c r="M77" s="11">
        <v>1</v>
      </c>
      <c r="N77" s="11">
        <v>0</v>
      </c>
      <c r="O77" s="11">
        <v>0</v>
      </c>
      <c r="Q77" s="13"/>
      <c r="R77" s="13"/>
      <c r="S77" s="11">
        <f>IF(ISERROR(VLOOKUP($B77,Rose!D$4:J$32,4,FALSE)),,VLOOKUP($B77,Rose!D$4:J$32,4,FALSE))</f>
        <v>0</v>
      </c>
      <c r="T77" s="11">
        <f>IF(ISERROR(VLOOKUP($B77,Rose!L$4:Q$32,4,FALSE)),,VLOOKUP($B77,Rose!L$4:Q$32,4,FALSE))</f>
        <v>0</v>
      </c>
      <c r="U77" s="11">
        <f>IF(ISERROR(VLOOKUP($B77,Rose!S$4:X$32,4,FALSE)),,VLOOKUP($B77,Rose!S$4:X$32,4,FALSE))</f>
        <v>0</v>
      </c>
      <c r="V77" s="11">
        <f>IF(ISERROR(VLOOKUP($B77,Rose!Z$4:AE$32,4,FALSE)),,VLOOKUP($B77,Rose!Z$4:AE$32,4,FALSE))</f>
        <v>0</v>
      </c>
      <c r="W77" s="11">
        <f>IF(ISERROR(VLOOKUP($B77,Rose!AG$4:AL$32,4,FALSE)),,VLOOKUP($B77,Rose!AG$4:AL$32,4,FALSE))</f>
        <v>0</v>
      </c>
      <c r="X77" s="11">
        <f>IF(ISERROR(VLOOKUP($B77,Rose!AN$4:AS$32,4,FALSE)),,VLOOKUP($B77,Rose!AN$4:AS$32,4,FALSE))</f>
        <v>0</v>
      </c>
      <c r="Y77" s="11">
        <f>IF(ISERROR(VLOOKUP($B77,Rose!AU$4:AZ$32,4,FALSE)),,VLOOKUP($B77,Rose!AU$4:AZ$32,4,FALSE))</f>
        <v>0</v>
      </c>
      <c r="Z77" s="11">
        <f>IF(ISERROR(VLOOKUP($B77,Rose!BB$4:BG$32,4,FALSE)),,VLOOKUP($B77,Rose!BB$4:BG$32,4,FALSE))</f>
        <v>0</v>
      </c>
      <c r="AA77" s="11">
        <f>IF(ISERROR(VLOOKUP($B77,Rose!BI$4:BN$32,4,FALSE)),,VLOOKUP($B77,Rose!BI$4:BN$32,4,FALSE))</f>
        <v>0</v>
      </c>
      <c r="AB77" s="11">
        <f>IF(ISERROR(VLOOKUP($B77,Rose!BP$4:BU$32,4,FALSE)),,VLOOKUP($B77,Rose!BP$4:BU$32,4,FALSE))</f>
        <v>0</v>
      </c>
    </row>
    <row r="78" spans="1:28" ht="20" customHeight="1" x14ac:dyDescent="0.15">
      <c r="A78" s="11" t="s">
        <v>28</v>
      </c>
      <c r="B78" s="11" t="s">
        <v>30</v>
      </c>
      <c r="C78" s="11" t="s">
        <v>91</v>
      </c>
      <c r="D78" s="11">
        <v>39</v>
      </c>
      <c r="E78" s="11">
        <v>17</v>
      </c>
      <c r="F78" s="11">
        <v>6.1875</v>
      </c>
      <c r="G78" s="11">
        <v>6.5160900000000002</v>
      </c>
      <c r="H78" s="11">
        <v>2</v>
      </c>
      <c r="I78" s="11">
        <v>0</v>
      </c>
      <c r="J78" s="11">
        <v>0</v>
      </c>
      <c r="K78" s="11">
        <v>0</v>
      </c>
      <c r="L78" s="11">
        <v>0</v>
      </c>
      <c r="M78" s="11">
        <v>1</v>
      </c>
      <c r="N78" s="11">
        <v>0</v>
      </c>
      <c r="O78" s="11">
        <v>0</v>
      </c>
      <c r="Q78" s="13"/>
      <c r="R78" s="13"/>
      <c r="S78" s="11">
        <f>IF(ISERROR(VLOOKUP($B78,Rose!D$4:J$32,4,FALSE)),,VLOOKUP($B78,Rose!D$4:J$32,4,FALSE))</f>
        <v>0</v>
      </c>
      <c r="T78" s="11">
        <f>IF(ISERROR(VLOOKUP($B78,Rose!L$4:Q$32,4,FALSE)),,VLOOKUP($B78,Rose!L$4:Q$32,4,FALSE))</f>
        <v>0</v>
      </c>
      <c r="U78" s="11">
        <f>IF(ISERROR(VLOOKUP($B78,Rose!S$4:X$32,4,FALSE)),,VLOOKUP($B78,Rose!S$4:X$32,4,FALSE))</f>
        <v>0</v>
      </c>
      <c r="V78" s="11">
        <f>IF(ISERROR(VLOOKUP($B78,Rose!Z$4:AE$32,4,FALSE)),,VLOOKUP($B78,Rose!Z$4:AE$32,4,FALSE))</f>
        <v>0</v>
      </c>
      <c r="W78" s="11">
        <f>IF(ISERROR(VLOOKUP($B78,Rose!AG$4:AL$32,4,FALSE)),,VLOOKUP($B78,Rose!AG$4:AL$32,4,FALSE))</f>
        <v>0</v>
      </c>
      <c r="X78" s="11">
        <f>IF(ISERROR(VLOOKUP($B78,Rose!AN$4:AS$32,4,FALSE)),,VLOOKUP($B78,Rose!AN$4:AS$32,4,FALSE))</f>
        <v>0</v>
      </c>
      <c r="Y78" s="11">
        <f>IF(ISERROR(VLOOKUP($B78,Rose!AU$4:AZ$32,4,FALSE)),,VLOOKUP($B78,Rose!AU$4:AZ$32,4,FALSE))</f>
        <v>0</v>
      </c>
      <c r="Z78" s="11">
        <f>IF(ISERROR(VLOOKUP($B78,Rose!BB$4:BG$32,4,FALSE)),,VLOOKUP($B78,Rose!BB$4:BG$32,4,FALSE))</f>
        <v>13</v>
      </c>
      <c r="AA78" s="11">
        <f>IF(ISERROR(VLOOKUP($B78,Rose!BI$4:BN$32,4,FALSE)),,VLOOKUP($B78,Rose!BI$4:BN$32,4,FALSE))</f>
        <v>0</v>
      </c>
      <c r="AB78" s="11">
        <f>IF(ISERROR(VLOOKUP($B78,Rose!BP$4:BU$32,4,FALSE)),,VLOOKUP($B78,Rose!BP$4:BU$32,4,FALSE))</f>
        <v>0</v>
      </c>
    </row>
    <row r="79" spans="1:28" ht="20" customHeight="1" x14ac:dyDescent="0.15">
      <c r="A79" s="11" t="s">
        <v>28</v>
      </c>
      <c r="B79" s="11" t="s">
        <v>264</v>
      </c>
      <c r="C79" s="11" t="s">
        <v>340</v>
      </c>
      <c r="D79" s="11">
        <v>20</v>
      </c>
      <c r="E79" s="11">
        <v>12</v>
      </c>
      <c r="F79" s="11">
        <v>5.75</v>
      </c>
      <c r="G79" s="11">
        <v>6.2916699999999999</v>
      </c>
      <c r="H79" s="11">
        <v>3</v>
      </c>
      <c r="I79" s="11">
        <v>0</v>
      </c>
      <c r="J79" s="11">
        <v>0</v>
      </c>
      <c r="K79" s="11">
        <v>0</v>
      </c>
      <c r="L79" s="11">
        <v>0</v>
      </c>
      <c r="M79" s="11">
        <v>5</v>
      </c>
      <c r="N79" s="11">
        <v>0</v>
      </c>
      <c r="O79" s="11">
        <v>0</v>
      </c>
      <c r="Q79" s="13"/>
      <c r="R79" s="13"/>
      <c r="S79" s="11">
        <f>IF(ISERROR(VLOOKUP($B79,Rose!D$4:J$32,4,FALSE)),,VLOOKUP($B79,Rose!D$4:J$32,4,FALSE))</f>
        <v>0</v>
      </c>
      <c r="T79" s="11">
        <f>IF(ISERROR(VLOOKUP($B79,Rose!L$4:Q$32,4,FALSE)),,VLOOKUP($B79,Rose!L$4:Q$32,4,FALSE))</f>
        <v>0</v>
      </c>
      <c r="U79" s="11">
        <f>IF(ISERROR(VLOOKUP($B79,Rose!S$4:X$32,4,FALSE)),,VLOOKUP($B79,Rose!S$4:X$32,4,FALSE))</f>
        <v>0</v>
      </c>
      <c r="V79" s="11">
        <f>IF(ISERROR(VLOOKUP($B79,Rose!Z$4:AE$32,4,FALSE)),,VLOOKUP($B79,Rose!Z$4:AE$32,4,FALSE))</f>
        <v>0</v>
      </c>
      <c r="W79" s="11">
        <f>IF(ISERROR(VLOOKUP($B79,Rose!AG$4:AL$32,4,FALSE)),,VLOOKUP($B79,Rose!AG$4:AL$32,4,FALSE))</f>
        <v>1</v>
      </c>
      <c r="X79" s="11">
        <f>IF(ISERROR(VLOOKUP($B79,Rose!AN$4:AS$32,4,FALSE)),,VLOOKUP($B79,Rose!AN$4:AS$32,4,FALSE))</f>
        <v>0</v>
      </c>
      <c r="Y79" s="11">
        <f>IF(ISERROR(VLOOKUP($B79,Rose!AU$4:AZ$32,4,FALSE)),,VLOOKUP($B79,Rose!AU$4:AZ$32,4,FALSE))</f>
        <v>0</v>
      </c>
      <c r="Z79" s="11">
        <f>IF(ISERROR(VLOOKUP($B79,Rose!BB$4:BG$32,4,FALSE)),,VLOOKUP($B79,Rose!BB$4:BG$32,4,FALSE))</f>
        <v>0</v>
      </c>
      <c r="AA79" s="11">
        <f>IF(ISERROR(VLOOKUP($B79,Rose!BI$4:BN$32,4,FALSE)),,VLOOKUP($B79,Rose!BI$4:BN$32,4,FALSE))</f>
        <v>0</v>
      </c>
      <c r="AB79" s="11">
        <f>IF(ISERROR(VLOOKUP($B79,Rose!BP$4:BU$32,4,FALSE)),,VLOOKUP($B79,Rose!BP$4:BU$32,4,FALSE))</f>
        <v>0</v>
      </c>
    </row>
    <row r="80" spans="1:28" ht="20" customHeight="1" x14ac:dyDescent="0.15">
      <c r="A80" s="11" t="s">
        <v>28</v>
      </c>
      <c r="B80" s="11" t="s">
        <v>539</v>
      </c>
      <c r="C80" s="11" t="s">
        <v>517</v>
      </c>
      <c r="D80" s="11">
        <v>23</v>
      </c>
      <c r="E80" s="11">
        <v>20</v>
      </c>
      <c r="F80" s="11">
        <v>6.1329000000000002</v>
      </c>
      <c r="G80" s="11">
        <v>6.5128300000000001</v>
      </c>
      <c r="H80" s="11">
        <v>4</v>
      </c>
      <c r="I80" s="11">
        <v>2</v>
      </c>
      <c r="J80" s="11">
        <v>0</v>
      </c>
      <c r="K80" s="11">
        <v>0</v>
      </c>
      <c r="L80" s="11">
        <v>0</v>
      </c>
      <c r="M80" s="11">
        <v>5</v>
      </c>
      <c r="N80" s="11">
        <v>0</v>
      </c>
      <c r="O80" s="11">
        <v>0</v>
      </c>
      <c r="Q80" s="13"/>
      <c r="R80" s="13"/>
      <c r="S80" s="11">
        <f>IF(ISERROR(VLOOKUP($B80,Rose!D$4:J$32,4,FALSE)),,VLOOKUP($B80,Rose!D$4:J$32,4,FALSE))</f>
        <v>0</v>
      </c>
      <c r="T80" s="11">
        <f>IF(ISERROR(VLOOKUP($B80,Rose!L$4:Q$32,4,FALSE)),,VLOOKUP($B80,Rose!L$4:Q$32,4,FALSE))</f>
        <v>0</v>
      </c>
      <c r="U80" s="11">
        <f>IF(ISERROR(VLOOKUP($B80,Rose!S$4:X$32,4,FALSE)),,VLOOKUP($B80,Rose!S$4:X$32,4,FALSE))</f>
        <v>0</v>
      </c>
      <c r="V80" s="11">
        <f>IF(ISERROR(VLOOKUP($B80,Rose!Z$4:AE$32,4,FALSE)),,VLOOKUP($B80,Rose!Z$4:AE$32,4,FALSE))</f>
        <v>0</v>
      </c>
      <c r="W80" s="11">
        <f>IF(ISERROR(VLOOKUP($B80,Rose!AG$4:AL$32,4,FALSE)),,VLOOKUP($B80,Rose!AG$4:AL$32,4,FALSE))</f>
        <v>2</v>
      </c>
      <c r="X80" s="11">
        <f>IF(ISERROR(VLOOKUP($B80,Rose!AN$4:AS$32,4,FALSE)),,VLOOKUP($B80,Rose!AN$4:AS$32,4,FALSE))</f>
        <v>0</v>
      </c>
      <c r="Y80" s="11">
        <f>IF(ISERROR(VLOOKUP($B80,Rose!AU$4:AZ$32,4,FALSE)),,VLOOKUP($B80,Rose!AU$4:AZ$32,4,FALSE))</f>
        <v>0</v>
      </c>
      <c r="Z80" s="11">
        <f>IF(ISERROR(VLOOKUP($B80,Rose!BB$4:BG$32,4,FALSE)),,VLOOKUP($B80,Rose!BB$4:BG$32,4,FALSE))</f>
        <v>0</v>
      </c>
      <c r="AA80" s="11">
        <f>IF(ISERROR(VLOOKUP($B80,Rose!BI$4:BN$32,4,FALSE)),,VLOOKUP($B80,Rose!BI$4:BN$32,4,FALSE))</f>
        <v>0</v>
      </c>
      <c r="AB80" s="11">
        <f>IF(ISERROR(VLOOKUP($B80,Rose!BP$4:BU$32,4,FALSE)),,VLOOKUP($B80,Rose!BP$4:BU$32,4,FALSE))</f>
        <v>0</v>
      </c>
    </row>
    <row r="81" spans="1:28" ht="20" customHeight="1" x14ac:dyDescent="0.15">
      <c r="A81" s="11" t="s">
        <v>28</v>
      </c>
      <c r="B81" s="11" t="s">
        <v>571</v>
      </c>
      <c r="C81" s="11" t="s">
        <v>99</v>
      </c>
      <c r="D81" s="11">
        <v>7</v>
      </c>
      <c r="E81" s="11">
        <v>5</v>
      </c>
      <c r="F81" s="11">
        <v>5.5</v>
      </c>
      <c r="G81" s="11">
        <v>5.2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1</v>
      </c>
      <c r="O81" s="11">
        <v>0</v>
      </c>
      <c r="Q81" s="13"/>
      <c r="R81" s="13"/>
      <c r="S81" s="11">
        <f>IF(ISERROR(VLOOKUP($B81,Rose!D$4:J$32,4,FALSE)),,VLOOKUP($B81,Rose!D$4:J$32,4,FALSE))</f>
        <v>0</v>
      </c>
      <c r="T81" s="11">
        <f>IF(ISERROR(VLOOKUP($B81,Rose!L$4:Q$32,4,FALSE)),,VLOOKUP($B81,Rose!L$4:Q$32,4,FALSE))</f>
        <v>0</v>
      </c>
      <c r="U81" s="11">
        <f>IF(ISERROR(VLOOKUP($B81,Rose!S$4:X$32,4,FALSE)),,VLOOKUP($B81,Rose!S$4:X$32,4,FALSE))</f>
        <v>0</v>
      </c>
      <c r="V81" s="11">
        <f>IF(ISERROR(VLOOKUP($B81,Rose!Z$4:AE$32,4,FALSE)),,VLOOKUP($B81,Rose!Z$4:AE$32,4,FALSE))</f>
        <v>0</v>
      </c>
      <c r="W81" s="11">
        <f>IF(ISERROR(VLOOKUP($B81,Rose!AG$4:AL$32,4,FALSE)),,VLOOKUP($B81,Rose!AG$4:AL$32,4,FALSE))</f>
        <v>0</v>
      </c>
      <c r="X81" s="11">
        <f>IF(ISERROR(VLOOKUP($B81,Rose!AN$4:AS$32,4,FALSE)),,VLOOKUP($B81,Rose!AN$4:AS$32,4,FALSE))</f>
        <v>0</v>
      </c>
      <c r="Y81" s="11">
        <f>IF(ISERROR(VLOOKUP($B81,Rose!AU$4:AZ$32,4,FALSE)),,VLOOKUP($B81,Rose!AU$4:AZ$32,4,FALSE))</f>
        <v>0</v>
      </c>
      <c r="Z81" s="11">
        <f>IF(ISERROR(VLOOKUP($B81,Rose!BB$4:BG$32,4,FALSE)),,VLOOKUP($B81,Rose!BB$4:BG$32,4,FALSE))</f>
        <v>0</v>
      </c>
      <c r="AA81" s="11">
        <f>IF(ISERROR(VLOOKUP($B81,Rose!BI$4:BN$32,4,FALSE)),,VLOOKUP($B81,Rose!BI$4:BN$32,4,FALSE))</f>
        <v>0</v>
      </c>
      <c r="AB81" s="11">
        <f>IF(ISERROR(VLOOKUP($B81,Rose!BP$4:BU$32,4,FALSE)),,VLOOKUP($B81,Rose!BP$4:BU$32,4,FALSE))</f>
        <v>0</v>
      </c>
    </row>
    <row r="82" spans="1:28" ht="20" customHeight="1" x14ac:dyDescent="0.15">
      <c r="A82" s="11" t="s">
        <v>28</v>
      </c>
      <c r="B82" s="11" t="s">
        <v>560</v>
      </c>
      <c r="C82" s="11" t="s">
        <v>664</v>
      </c>
      <c r="D82" s="11">
        <v>6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Q82" s="13"/>
      <c r="R82" s="13"/>
      <c r="S82" s="11">
        <f>IF(ISERROR(VLOOKUP($B82,Rose!D$4:J$32,4,FALSE)),,VLOOKUP($B82,Rose!D$4:J$32,4,FALSE))</f>
        <v>0</v>
      </c>
      <c r="T82" s="11">
        <f>IF(ISERROR(VLOOKUP($B82,Rose!L$4:Q$32,4,FALSE)),,VLOOKUP($B82,Rose!L$4:Q$32,4,FALSE))</f>
        <v>0</v>
      </c>
      <c r="U82" s="11">
        <f>IF(ISERROR(VLOOKUP($B82,Rose!S$4:X$32,4,FALSE)),,VLOOKUP($B82,Rose!S$4:X$32,4,FALSE))</f>
        <v>0</v>
      </c>
      <c r="V82" s="11">
        <f>IF(ISERROR(VLOOKUP($B82,Rose!Z$4:AE$32,4,FALSE)),,VLOOKUP($B82,Rose!Z$4:AE$32,4,FALSE))</f>
        <v>0</v>
      </c>
      <c r="W82" s="11">
        <f>IF(ISERROR(VLOOKUP($B82,Rose!AG$4:AL$32,4,FALSE)),,VLOOKUP($B82,Rose!AG$4:AL$32,4,FALSE))</f>
        <v>0</v>
      </c>
      <c r="X82" s="11">
        <f>IF(ISERROR(VLOOKUP($B82,Rose!AN$4:AS$32,4,FALSE)),,VLOOKUP($B82,Rose!AN$4:AS$32,4,FALSE))</f>
        <v>0</v>
      </c>
      <c r="Y82" s="11">
        <f>IF(ISERROR(VLOOKUP($B82,Rose!AU$4:AZ$32,4,FALSE)),,VLOOKUP($B82,Rose!AU$4:AZ$32,4,FALSE))</f>
        <v>0</v>
      </c>
      <c r="Z82" s="11">
        <f>IF(ISERROR(VLOOKUP($B82,Rose!BB$4:BG$32,4,FALSE)),,VLOOKUP($B82,Rose!BB$4:BG$32,4,FALSE))</f>
        <v>0</v>
      </c>
      <c r="AA82" s="11">
        <f>IF(ISERROR(VLOOKUP($B82,Rose!BI$4:BN$32,4,FALSE)),,VLOOKUP($B82,Rose!BI$4:BN$32,4,FALSE))</f>
        <v>0</v>
      </c>
      <c r="AB82" s="11">
        <f>IF(ISERROR(VLOOKUP($B82,Rose!BP$4:BU$32,4,FALSE)),,VLOOKUP($B82,Rose!BP$4:BU$32,4,FALSE))</f>
        <v>0</v>
      </c>
    </row>
    <row r="83" spans="1:28" ht="20" customHeight="1" x14ac:dyDescent="0.15">
      <c r="A83" s="11" t="s">
        <v>28</v>
      </c>
      <c r="B83" s="11" t="s">
        <v>105</v>
      </c>
      <c r="C83" s="11" t="s">
        <v>92</v>
      </c>
      <c r="D83" s="11">
        <v>49</v>
      </c>
      <c r="E83" s="11">
        <v>23</v>
      </c>
      <c r="F83" s="11">
        <v>6.2282599999999997</v>
      </c>
      <c r="G83" s="11">
        <v>6.5978300000000001</v>
      </c>
      <c r="H83" s="11">
        <v>3</v>
      </c>
      <c r="I83" s="11">
        <v>0</v>
      </c>
      <c r="J83" s="11">
        <v>0</v>
      </c>
      <c r="K83" s="11">
        <v>0</v>
      </c>
      <c r="L83" s="11">
        <v>1</v>
      </c>
      <c r="M83" s="11">
        <v>3</v>
      </c>
      <c r="N83" s="11">
        <v>0</v>
      </c>
      <c r="O83" s="11">
        <v>0</v>
      </c>
      <c r="Q83" s="13"/>
      <c r="R83" s="13"/>
      <c r="S83" s="11">
        <f>IF(ISERROR(VLOOKUP($B83,Rose!D$4:J$32,4,FALSE)),,VLOOKUP($B83,Rose!D$4:J$32,4,FALSE))</f>
        <v>0</v>
      </c>
      <c r="T83" s="11">
        <f>IF(ISERROR(VLOOKUP($B83,Rose!L$4:Q$32,4,FALSE)),,VLOOKUP($B83,Rose!L$4:Q$32,4,FALSE))</f>
        <v>0</v>
      </c>
      <c r="U83" s="11">
        <f>IF(ISERROR(VLOOKUP($B83,Rose!S$4:X$32,4,FALSE)),,VLOOKUP($B83,Rose!S$4:X$32,4,FALSE))</f>
        <v>0</v>
      </c>
      <c r="V83" s="11">
        <f>IF(ISERROR(VLOOKUP($B83,Rose!Z$4:AE$32,4,FALSE)),,VLOOKUP($B83,Rose!Z$4:AE$32,4,FALSE))</f>
        <v>16</v>
      </c>
      <c r="W83" s="11">
        <f>IF(ISERROR(VLOOKUP($B83,Rose!AG$4:AL$32,4,FALSE)),,VLOOKUP($B83,Rose!AG$4:AL$32,4,FALSE))</f>
        <v>0</v>
      </c>
      <c r="X83" s="11">
        <f>IF(ISERROR(VLOOKUP($B83,Rose!AN$4:AS$32,4,FALSE)),,VLOOKUP($B83,Rose!AN$4:AS$32,4,FALSE))</f>
        <v>0</v>
      </c>
      <c r="Y83" s="11">
        <f>IF(ISERROR(VLOOKUP($B83,Rose!AU$4:AZ$32,4,FALSE)),,VLOOKUP($B83,Rose!AU$4:AZ$32,4,FALSE))</f>
        <v>0</v>
      </c>
      <c r="Z83" s="11">
        <f>IF(ISERROR(VLOOKUP($B83,Rose!BB$4:BG$32,4,FALSE)),,VLOOKUP($B83,Rose!BB$4:BG$32,4,FALSE))</f>
        <v>0</v>
      </c>
      <c r="AA83" s="11">
        <f>IF(ISERROR(VLOOKUP($B83,Rose!BI$4:BN$32,4,FALSE)),,VLOOKUP($B83,Rose!BI$4:BN$32,4,FALSE))</f>
        <v>0</v>
      </c>
      <c r="AB83" s="11">
        <f>IF(ISERROR(VLOOKUP($B83,Rose!BP$4:BU$32,4,FALSE)),,VLOOKUP($B83,Rose!BP$4:BU$32,4,FALSE))</f>
        <v>0</v>
      </c>
    </row>
    <row r="84" spans="1:28" ht="20" customHeight="1" x14ac:dyDescent="0.15">
      <c r="A84" s="11" t="s">
        <v>28</v>
      </c>
      <c r="B84" s="11" t="s">
        <v>369</v>
      </c>
      <c r="C84" s="11" t="s">
        <v>664</v>
      </c>
      <c r="D84" s="11">
        <v>5</v>
      </c>
      <c r="E84" s="11">
        <v>1</v>
      </c>
      <c r="F84" s="11">
        <v>1.5</v>
      </c>
      <c r="G84" s="11">
        <v>1.5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Q84" s="13"/>
      <c r="R84" s="13"/>
      <c r="S84" s="11">
        <f>IF(ISERROR(VLOOKUP($B84,Rose!D$4:J$32,4,FALSE)),,VLOOKUP($B84,Rose!D$4:J$32,4,FALSE))</f>
        <v>0</v>
      </c>
      <c r="T84" s="11">
        <f>IF(ISERROR(VLOOKUP($B84,Rose!L$4:Q$32,4,FALSE)),,VLOOKUP($B84,Rose!L$4:Q$32,4,FALSE))</f>
        <v>0</v>
      </c>
      <c r="U84" s="11">
        <f>IF(ISERROR(VLOOKUP($B84,Rose!S$4:X$32,4,FALSE)),,VLOOKUP($B84,Rose!S$4:X$32,4,FALSE))</f>
        <v>0</v>
      </c>
      <c r="V84" s="11">
        <f>IF(ISERROR(VLOOKUP($B84,Rose!Z$4:AE$32,4,FALSE)),,VLOOKUP($B84,Rose!Z$4:AE$32,4,FALSE))</f>
        <v>0</v>
      </c>
      <c r="W84" s="11">
        <f>IF(ISERROR(VLOOKUP($B84,Rose!AG$4:AL$32,4,FALSE)),,VLOOKUP($B84,Rose!AG$4:AL$32,4,FALSE))</f>
        <v>0</v>
      </c>
      <c r="X84" s="11">
        <f>IF(ISERROR(VLOOKUP($B84,Rose!AN$4:AS$32,4,FALSE)),,VLOOKUP($B84,Rose!AN$4:AS$32,4,FALSE))</f>
        <v>0</v>
      </c>
      <c r="Y84" s="11">
        <f>IF(ISERROR(VLOOKUP($B84,Rose!AU$4:AZ$32,4,FALSE)),,VLOOKUP($B84,Rose!AU$4:AZ$32,4,FALSE))</f>
        <v>0</v>
      </c>
      <c r="Z84" s="11">
        <f>IF(ISERROR(VLOOKUP($B84,Rose!BB$4:BG$32,4,FALSE)),,VLOOKUP($B84,Rose!BB$4:BG$32,4,FALSE))</f>
        <v>0</v>
      </c>
      <c r="AA84" s="11">
        <f>IF(ISERROR(VLOOKUP($B84,Rose!BI$4:BN$32,4,FALSE)),,VLOOKUP($B84,Rose!BI$4:BN$32,4,FALSE))</f>
        <v>0</v>
      </c>
      <c r="AB84" s="11">
        <f>IF(ISERROR(VLOOKUP($B84,Rose!BP$4:BU$32,4,FALSE)),,VLOOKUP($B84,Rose!BP$4:BU$32,4,FALSE))</f>
        <v>0</v>
      </c>
    </row>
    <row r="85" spans="1:28" ht="20" customHeight="1" x14ac:dyDescent="0.15">
      <c r="A85" s="11" t="s">
        <v>28</v>
      </c>
      <c r="B85" s="11" t="s">
        <v>106</v>
      </c>
      <c r="C85" s="11" t="s">
        <v>91</v>
      </c>
      <c r="D85" s="11">
        <v>57</v>
      </c>
      <c r="E85" s="11">
        <v>20</v>
      </c>
      <c r="F85" s="11">
        <v>6.375</v>
      </c>
      <c r="G85" s="11">
        <v>6.9</v>
      </c>
      <c r="H85" s="11">
        <v>3</v>
      </c>
      <c r="I85" s="11">
        <v>0</v>
      </c>
      <c r="J85" s="11">
        <v>0</v>
      </c>
      <c r="K85" s="11">
        <v>0</v>
      </c>
      <c r="L85" s="11">
        <v>3</v>
      </c>
      <c r="M85" s="11">
        <v>2</v>
      </c>
      <c r="N85" s="11">
        <v>0</v>
      </c>
      <c r="O85" s="11">
        <v>0</v>
      </c>
      <c r="Q85" s="13"/>
      <c r="R85" s="13"/>
      <c r="S85" s="11">
        <f>IF(ISERROR(VLOOKUP($B85,Rose!D$4:J$32,4,FALSE)),,VLOOKUP($B85,Rose!D$4:J$32,4,FALSE))</f>
        <v>0</v>
      </c>
      <c r="T85" s="11">
        <f>IF(ISERROR(VLOOKUP($B85,Rose!L$4:Q$32,4,FALSE)),,VLOOKUP($B85,Rose!L$4:Q$32,4,FALSE))</f>
        <v>18</v>
      </c>
      <c r="U85" s="11">
        <f>IF(ISERROR(VLOOKUP($B85,Rose!S$4:X$32,4,FALSE)),,VLOOKUP($B85,Rose!S$4:X$32,4,FALSE))</f>
        <v>0</v>
      </c>
      <c r="V85" s="11">
        <f>IF(ISERROR(VLOOKUP($B85,Rose!Z$4:AE$32,4,FALSE)),,VLOOKUP($B85,Rose!Z$4:AE$32,4,FALSE))</f>
        <v>0</v>
      </c>
      <c r="W85" s="11">
        <f>IF(ISERROR(VLOOKUP($B85,Rose!AG$4:AL$32,4,FALSE)),,VLOOKUP($B85,Rose!AG$4:AL$32,4,FALSE))</f>
        <v>0</v>
      </c>
      <c r="X85" s="11">
        <f>IF(ISERROR(VLOOKUP($B85,Rose!AN$4:AS$32,4,FALSE)),,VLOOKUP($B85,Rose!AN$4:AS$32,4,FALSE))</f>
        <v>0</v>
      </c>
      <c r="Y85" s="11">
        <f>IF(ISERROR(VLOOKUP($B85,Rose!AU$4:AZ$32,4,FALSE)),,VLOOKUP($B85,Rose!AU$4:AZ$32,4,FALSE))</f>
        <v>0</v>
      </c>
      <c r="Z85" s="11">
        <f>IF(ISERROR(VLOOKUP($B85,Rose!BB$4:BG$32,4,FALSE)),,VLOOKUP($B85,Rose!BB$4:BG$32,4,FALSE))</f>
        <v>0</v>
      </c>
      <c r="AA85" s="11">
        <f>IF(ISERROR(VLOOKUP($B85,Rose!BI$4:BN$32,4,FALSE)),,VLOOKUP($B85,Rose!BI$4:BN$32,4,FALSE))</f>
        <v>0</v>
      </c>
      <c r="AB85" s="11">
        <f>IF(ISERROR(VLOOKUP($B85,Rose!BP$4:BU$32,4,FALSE)),,VLOOKUP($B85,Rose!BP$4:BU$32,4,FALSE))</f>
        <v>0</v>
      </c>
    </row>
    <row r="86" spans="1:28" ht="20" customHeight="1" x14ac:dyDescent="0.15">
      <c r="A86" s="11" t="s">
        <v>28</v>
      </c>
      <c r="B86" s="11" t="s">
        <v>488</v>
      </c>
      <c r="C86" s="11" t="s">
        <v>664</v>
      </c>
      <c r="D86" s="11">
        <v>15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Q86" s="13"/>
      <c r="R86" s="13"/>
      <c r="S86" s="11">
        <f>IF(ISERROR(VLOOKUP($B86,Rose!D$4:J$32,4,FALSE)),,VLOOKUP($B86,Rose!D$4:J$32,4,FALSE))</f>
        <v>0</v>
      </c>
      <c r="T86" s="11">
        <f>IF(ISERROR(VLOOKUP($B86,Rose!L$4:Q$32,4,FALSE)),,VLOOKUP($B86,Rose!L$4:Q$32,4,FALSE))</f>
        <v>0</v>
      </c>
      <c r="U86" s="11">
        <f>IF(ISERROR(VLOOKUP($B86,Rose!S$4:X$32,4,FALSE)),,VLOOKUP($B86,Rose!S$4:X$32,4,FALSE))</f>
        <v>0</v>
      </c>
      <c r="V86" s="11">
        <f>IF(ISERROR(VLOOKUP($B86,Rose!Z$4:AE$32,4,FALSE)),,VLOOKUP($B86,Rose!Z$4:AE$32,4,FALSE))</f>
        <v>0</v>
      </c>
      <c r="W86" s="11">
        <f>IF(ISERROR(VLOOKUP($B86,Rose!AG$4:AL$32,4,FALSE)),,VLOOKUP($B86,Rose!AG$4:AL$32,4,FALSE))</f>
        <v>0</v>
      </c>
      <c r="X86" s="11">
        <f>IF(ISERROR(VLOOKUP($B86,Rose!AN$4:AS$32,4,FALSE)),,VLOOKUP($B86,Rose!AN$4:AS$32,4,FALSE))</f>
        <v>0</v>
      </c>
      <c r="Y86" s="11">
        <f>IF(ISERROR(VLOOKUP($B86,Rose!AU$4:AZ$32,4,FALSE)),,VLOOKUP($B86,Rose!AU$4:AZ$32,4,FALSE))</f>
        <v>0</v>
      </c>
      <c r="Z86" s="11">
        <f>IF(ISERROR(VLOOKUP($B86,Rose!BB$4:BG$32,4,FALSE)),,VLOOKUP($B86,Rose!BB$4:BG$32,4,FALSE))</f>
        <v>0</v>
      </c>
      <c r="AA86" s="11">
        <f>IF(ISERROR(VLOOKUP($B86,Rose!BI$4:BN$32,4,FALSE)),,VLOOKUP($B86,Rose!BI$4:BN$32,4,FALSE))</f>
        <v>0</v>
      </c>
      <c r="AB86" s="11">
        <f>IF(ISERROR(VLOOKUP($B86,Rose!BP$4:BU$32,4,FALSE)),,VLOOKUP($B86,Rose!BP$4:BU$32,4,FALSE))</f>
        <v>0</v>
      </c>
    </row>
    <row r="87" spans="1:28" ht="20" customHeight="1" x14ac:dyDescent="0.15">
      <c r="A87" s="11" t="s">
        <v>28</v>
      </c>
      <c r="B87" s="11" t="s">
        <v>77</v>
      </c>
      <c r="C87" s="11" t="s">
        <v>90</v>
      </c>
      <c r="D87" s="11">
        <v>36</v>
      </c>
      <c r="E87" s="11">
        <v>20</v>
      </c>
      <c r="F87" s="11">
        <v>5.9226999999999999</v>
      </c>
      <c r="G87" s="11">
        <v>5.8720400000000001</v>
      </c>
      <c r="H87" s="11">
        <v>1</v>
      </c>
      <c r="I87" s="11">
        <v>0</v>
      </c>
      <c r="J87" s="11">
        <v>0</v>
      </c>
      <c r="K87" s="11">
        <v>0</v>
      </c>
      <c r="L87" s="11">
        <v>0</v>
      </c>
      <c r="M87" s="11">
        <v>4</v>
      </c>
      <c r="N87" s="11">
        <v>0</v>
      </c>
      <c r="O87" s="11">
        <v>1</v>
      </c>
      <c r="Q87" s="13"/>
      <c r="R87" s="13"/>
      <c r="S87" s="11">
        <f>IF(ISERROR(VLOOKUP($B87,Rose!D$4:J$32,4,FALSE)),,VLOOKUP($B87,Rose!D$4:J$32,4,FALSE))</f>
        <v>0</v>
      </c>
      <c r="T87" s="11">
        <f>IF(ISERROR(VLOOKUP($B87,Rose!L$4:Q$32,4,FALSE)),,VLOOKUP($B87,Rose!L$4:Q$32,4,FALSE))</f>
        <v>0</v>
      </c>
      <c r="U87" s="11">
        <f>IF(ISERROR(VLOOKUP($B87,Rose!S$4:X$32,4,FALSE)),,VLOOKUP($B87,Rose!S$4:X$32,4,FALSE))</f>
        <v>0</v>
      </c>
      <c r="V87" s="11">
        <f>IF(ISERROR(VLOOKUP($B87,Rose!Z$4:AE$32,4,FALSE)),,VLOOKUP($B87,Rose!Z$4:AE$32,4,FALSE))</f>
        <v>0</v>
      </c>
      <c r="W87" s="11">
        <f>IF(ISERROR(VLOOKUP($B87,Rose!AG$4:AL$32,4,FALSE)),,VLOOKUP($B87,Rose!AG$4:AL$32,4,FALSE))</f>
        <v>0</v>
      </c>
      <c r="X87" s="11">
        <f>IF(ISERROR(VLOOKUP($B87,Rose!AN$4:AS$32,4,FALSE)),,VLOOKUP($B87,Rose!AN$4:AS$32,4,FALSE))</f>
        <v>0</v>
      </c>
      <c r="Y87" s="11">
        <f>IF(ISERROR(VLOOKUP($B87,Rose!AU$4:AZ$32,4,FALSE)),,VLOOKUP($B87,Rose!AU$4:AZ$32,4,FALSE))</f>
        <v>0</v>
      </c>
      <c r="Z87" s="11">
        <f>IF(ISERROR(VLOOKUP($B87,Rose!BB$4:BG$32,4,FALSE)),,VLOOKUP($B87,Rose!BB$4:BG$32,4,FALSE))</f>
        <v>0</v>
      </c>
      <c r="AA87" s="11">
        <f>IF(ISERROR(VLOOKUP($B87,Rose!BI$4:BN$32,4,FALSE)),,VLOOKUP($B87,Rose!BI$4:BN$32,4,FALSE))</f>
        <v>1</v>
      </c>
      <c r="AB87" s="11">
        <f>IF(ISERROR(VLOOKUP($B87,Rose!BP$4:BU$32,4,FALSE)),,VLOOKUP($B87,Rose!BP$4:BU$32,4,FALSE))</f>
        <v>0</v>
      </c>
    </row>
    <row r="88" spans="1:28" ht="20" customHeight="1" x14ac:dyDescent="0.15">
      <c r="A88" s="11" t="s">
        <v>28</v>
      </c>
      <c r="B88" s="11" t="s">
        <v>348</v>
      </c>
      <c r="C88" s="11" t="s">
        <v>95</v>
      </c>
      <c r="D88" s="11">
        <v>29</v>
      </c>
      <c r="E88" s="11">
        <v>22</v>
      </c>
      <c r="F88" s="11">
        <v>6.2670500000000002</v>
      </c>
      <c r="G88" s="11">
        <v>6.1761400000000002</v>
      </c>
      <c r="H88" s="11">
        <v>0</v>
      </c>
      <c r="I88" s="11">
        <v>0</v>
      </c>
      <c r="J88" s="11">
        <v>0</v>
      </c>
      <c r="K88" s="11">
        <v>0</v>
      </c>
      <c r="L88" s="11">
        <v>1</v>
      </c>
      <c r="M88" s="11">
        <v>6</v>
      </c>
      <c r="N88" s="11">
        <v>0</v>
      </c>
      <c r="O88" s="11">
        <v>0</v>
      </c>
      <c r="Q88" s="13"/>
      <c r="R88" s="13"/>
      <c r="S88" s="11">
        <f>IF(ISERROR(VLOOKUP($B88,Rose!D$4:J$32,4,FALSE)),,VLOOKUP($B88,Rose!D$4:J$32,4,FALSE))</f>
        <v>0</v>
      </c>
      <c r="T88" s="11">
        <f>IF(ISERROR(VLOOKUP($B88,Rose!L$4:Q$32,4,FALSE)),,VLOOKUP($B88,Rose!L$4:Q$32,4,FALSE))</f>
        <v>0</v>
      </c>
      <c r="U88" s="11">
        <f>IF(ISERROR(VLOOKUP($B88,Rose!S$4:X$32,4,FALSE)),,VLOOKUP($B88,Rose!S$4:X$32,4,FALSE))</f>
        <v>0</v>
      </c>
      <c r="V88" s="11">
        <f>IF(ISERROR(VLOOKUP($B88,Rose!Z$4:AE$32,4,FALSE)),,VLOOKUP($B88,Rose!Z$4:AE$32,4,FALSE))</f>
        <v>0</v>
      </c>
      <c r="W88" s="11">
        <f>IF(ISERROR(VLOOKUP($B88,Rose!AG$4:AL$32,4,FALSE)),,VLOOKUP($B88,Rose!AG$4:AL$32,4,FALSE))</f>
        <v>0</v>
      </c>
      <c r="X88" s="11">
        <f>IF(ISERROR(VLOOKUP($B88,Rose!AN$4:AS$32,4,FALSE)),,VLOOKUP($B88,Rose!AN$4:AS$32,4,FALSE))</f>
        <v>0</v>
      </c>
      <c r="Y88" s="11">
        <f>IF(ISERROR(VLOOKUP($B88,Rose!AU$4:AZ$32,4,FALSE)),,VLOOKUP($B88,Rose!AU$4:AZ$32,4,FALSE))</f>
        <v>0</v>
      </c>
      <c r="Z88" s="11">
        <f>IF(ISERROR(VLOOKUP($B88,Rose!BB$4:BG$32,4,FALSE)),,VLOOKUP($B88,Rose!BB$4:BG$32,4,FALSE))</f>
        <v>0</v>
      </c>
      <c r="AA88" s="11">
        <f>IF(ISERROR(VLOOKUP($B88,Rose!BI$4:BN$32,4,FALSE)),,VLOOKUP($B88,Rose!BI$4:BN$32,4,FALSE))</f>
        <v>7</v>
      </c>
      <c r="AB88" s="11">
        <f>IF(ISERROR(VLOOKUP($B88,Rose!BP$4:BU$32,4,FALSE)),,VLOOKUP($B88,Rose!BP$4:BU$32,4,FALSE))</f>
        <v>0</v>
      </c>
    </row>
    <row r="89" spans="1:28" ht="20" customHeight="1" x14ac:dyDescent="0.15">
      <c r="A89" s="11" t="s">
        <v>28</v>
      </c>
      <c r="B89" s="11" t="s">
        <v>427</v>
      </c>
      <c r="C89" s="11" t="s">
        <v>664</v>
      </c>
      <c r="D89" s="11">
        <v>20</v>
      </c>
      <c r="E89" s="11">
        <v>21</v>
      </c>
      <c r="F89" s="11">
        <v>5.93452</v>
      </c>
      <c r="G89" s="11">
        <v>6.2202400000000004</v>
      </c>
      <c r="H89" s="11">
        <v>3</v>
      </c>
      <c r="I89" s="11">
        <v>0</v>
      </c>
      <c r="J89" s="11">
        <v>0</v>
      </c>
      <c r="K89" s="11">
        <v>0</v>
      </c>
      <c r="L89" s="11">
        <v>1</v>
      </c>
      <c r="M89" s="11">
        <v>2</v>
      </c>
      <c r="N89" s="11">
        <v>1</v>
      </c>
      <c r="O89" s="11">
        <v>1</v>
      </c>
      <c r="Q89" s="13"/>
      <c r="R89" s="13"/>
      <c r="S89" s="11">
        <f>IF(ISERROR(VLOOKUP($B89,Rose!D$4:J$32,4,FALSE)),,VLOOKUP($B89,Rose!D$4:J$32,4,FALSE))</f>
        <v>0</v>
      </c>
      <c r="T89" s="11">
        <f>IF(ISERROR(VLOOKUP($B89,Rose!L$4:Q$32,4,FALSE)),,VLOOKUP($B89,Rose!L$4:Q$32,4,FALSE))</f>
        <v>0</v>
      </c>
      <c r="U89" s="11">
        <f>IF(ISERROR(VLOOKUP($B89,Rose!S$4:X$32,4,FALSE)),,VLOOKUP($B89,Rose!S$4:X$32,4,FALSE))</f>
        <v>0</v>
      </c>
      <c r="V89" s="11">
        <f>IF(ISERROR(VLOOKUP($B89,Rose!Z$4:AE$32,4,FALSE)),,VLOOKUP($B89,Rose!Z$4:AE$32,4,FALSE))</f>
        <v>0</v>
      </c>
      <c r="W89" s="11">
        <f>IF(ISERROR(VLOOKUP($B89,Rose!AG$4:AL$32,4,FALSE)),,VLOOKUP($B89,Rose!AG$4:AL$32,4,FALSE))</f>
        <v>0</v>
      </c>
      <c r="X89" s="11">
        <f>IF(ISERROR(VLOOKUP($B89,Rose!AN$4:AS$32,4,FALSE)),,VLOOKUP($B89,Rose!AN$4:AS$32,4,FALSE))</f>
        <v>0</v>
      </c>
      <c r="Y89" s="11">
        <f>IF(ISERROR(VLOOKUP($B89,Rose!AU$4:AZ$32,4,FALSE)),,VLOOKUP($B89,Rose!AU$4:AZ$32,4,FALSE))</f>
        <v>0</v>
      </c>
      <c r="Z89" s="11">
        <f>IF(ISERROR(VLOOKUP($B89,Rose!BB$4:BG$32,4,FALSE)),,VLOOKUP($B89,Rose!BB$4:BG$32,4,FALSE))</f>
        <v>0</v>
      </c>
      <c r="AA89" s="11">
        <f>IF(ISERROR(VLOOKUP($B89,Rose!BI$4:BN$32,4,FALSE)),,VLOOKUP($B89,Rose!BI$4:BN$32,4,FALSE))</f>
        <v>0</v>
      </c>
      <c r="AB89" s="11">
        <f>IF(ISERROR(VLOOKUP($B89,Rose!BP$4:BU$32,4,FALSE)),,VLOOKUP($B89,Rose!BP$4:BU$32,4,FALSE))</f>
        <v>0</v>
      </c>
    </row>
    <row r="90" spans="1:28" ht="20" customHeight="1" x14ac:dyDescent="0.15">
      <c r="A90" s="11" t="s">
        <v>28</v>
      </c>
      <c r="B90" s="11" t="s">
        <v>358</v>
      </c>
      <c r="C90" s="11" t="s">
        <v>521</v>
      </c>
      <c r="D90" s="11">
        <v>17</v>
      </c>
      <c r="E90" s="11">
        <v>19</v>
      </c>
      <c r="F90" s="11">
        <v>5.8486799999999999</v>
      </c>
      <c r="G90" s="11">
        <v>5.9013200000000001</v>
      </c>
      <c r="H90" s="11">
        <v>0</v>
      </c>
      <c r="I90" s="11">
        <v>0</v>
      </c>
      <c r="J90" s="11">
        <v>0</v>
      </c>
      <c r="K90" s="11">
        <v>0</v>
      </c>
      <c r="L90" s="11">
        <v>2</v>
      </c>
      <c r="M90" s="11">
        <v>0</v>
      </c>
      <c r="N90" s="11">
        <v>1</v>
      </c>
      <c r="O90" s="11">
        <v>0</v>
      </c>
      <c r="Q90" s="13"/>
      <c r="R90" s="13"/>
      <c r="S90" s="11">
        <f>IF(ISERROR(VLOOKUP($B90,Rose!D$4:J$32,4,FALSE)),,VLOOKUP($B90,Rose!D$4:J$32,4,FALSE))</f>
        <v>0</v>
      </c>
      <c r="T90" s="11">
        <f>IF(ISERROR(VLOOKUP($B90,Rose!L$4:Q$32,4,FALSE)),,VLOOKUP($B90,Rose!L$4:Q$32,4,FALSE))</f>
        <v>0</v>
      </c>
      <c r="U90" s="11">
        <f>IF(ISERROR(VLOOKUP($B90,Rose!S$4:X$32,4,FALSE)),,VLOOKUP($B90,Rose!S$4:X$32,4,FALSE))</f>
        <v>0</v>
      </c>
      <c r="V90" s="11">
        <f>IF(ISERROR(VLOOKUP($B90,Rose!Z$4:AE$32,4,FALSE)),,VLOOKUP($B90,Rose!Z$4:AE$32,4,FALSE))</f>
        <v>1</v>
      </c>
      <c r="W90" s="11">
        <f>IF(ISERROR(VLOOKUP($B90,Rose!AG$4:AL$32,4,FALSE)),,VLOOKUP($B90,Rose!AG$4:AL$32,4,FALSE))</f>
        <v>0</v>
      </c>
      <c r="X90" s="11">
        <f>IF(ISERROR(VLOOKUP($B90,Rose!AN$4:AS$32,4,FALSE)),,VLOOKUP($B90,Rose!AN$4:AS$32,4,FALSE))</f>
        <v>0</v>
      </c>
      <c r="Y90" s="11">
        <f>IF(ISERROR(VLOOKUP($B90,Rose!AU$4:AZ$32,4,FALSE)),,VLOOKUP($B90,Rose!AU$4:AZ$32,4,FALSE))</f>
        <v>0</v>
      </c>
      <c r="Z90" s="11">
        <f>IF(ISERROR(VLOOKUP($B90,Rose!BB$4:BG$32,4,FALSE)),,VLOOKUP($B90,Rose!BB$4:BG$32,4,FALSE))</f>
        <v>0</v>
      </c>
      <c r="AA90" s="11">
        <f>IF(ISERROR(VLOOKUP($B90,Rose!BI$4:BN$32,4,FALSE)),,VLOOKUP($B90,Rose!BI$4:BN$32,4,FALSE))</f>
        <v>0</v>
      </c>
      <c r="AB90" s="11">
        <f>IF(ISERROR(VLOOKUP($B90,Rose!BP$4:BU$32,4,FALSE)),,VLOOKUP($B90,Rose!BP$4:BU$32,4,FALSE))</f>
        <v>0</v>
      </c>
    </row>
    <row r="91" spans="1:28" ht="20" customHeight="1" x14ac:dyDescent="0.15">
      <c r="A91" s="11" t="s">
        <v>28</v>
      </c>
      <c r="B91" s="11" t="s">
        <v>210</v>
      </c>
      <c r="C91" s="11" t="s">
        <v>91</v>
      </c>
      <c r="D91" s="11">
        <v>55</v>
      </c>
      <c r="E91" s="11">
        <v>20</v>
      </c>
      <c r="F91" s="11">
        <v>6.2125000000000004</v>
      </c>
      <c r="G91" s="11">
        <v>6.9124999999999996</v>
      </c>
      <c r="H91" s="11">
        <v>5</v>
      </c>
      <c r="I91" s="11">
        <v>0</v>
      </c>
      <c r="J91" s="11">
        <v>0</v>
      </c>
      <c r="K91" s="11">
        <v>0</v>
      </c>
      <c r="L91" s="11">
        <v>1</v>
      </c>
      <c r="M91" s="11">
        <v>4</v>
      </c>
      <c r="N91" s="11">
        <v>0</v>
      </c>
      <c r="O91" s="11">
        <v>0</v>
      </c>
      <c r="Q91" s="13"/>
      <c r="R91" s="13"/>
      <c r="S91" s="11">
        <f>IF(ISERROR(VLOOKUP($B91,Rose!D$4:J$32,4,FALSE)),,VLOOKUP($B91,Rose!D$4:J$32,4,FALSE))</f>
        <v>0</v>
      </c>
      <c r="T91" s="11">
        <f>IF(ISERROR(VLOOKUP($B91,Rose!L$4:Q$32,4,FALSE)),,VLOOKUP($B91,Rose!L$4:Q$32,4,FALSE))</f>
        <v>0</v>
      </c>
      <c r="U91" s="11">
        <f>IF(ISERROR(VLOOKUP($B91,Rose!S$4:X$32,4,FALSE)),,VLOOKUP($B91,Rose!S$4:X$32,4,FALSE))</f>
        <v>0</v>
      </c>
      <c r="V91" s="11">
        <f>IF(ISERROR(VLOOKUP($B91,Rose!Z$4:AE$32,4,FALSE)),,VLOOKUP($B91,Rose!Z$4:AE$32,4,FALSE))</f>
        <v>0</v>
      </c>
      <c r="W91" s="11">
        <f>IF(ISERROR(VLOOKUP($B91,Rose!AG$4:AL$32,4,FALSE)),,VLOOKUP($B91,Rose!AG$4:AL$32,4,FALSE))</f>
        <v>0</v>
      </c>
      <c r="X91" s="11">
        <f>IF(ISERROR(VLOOKUP($B91,Rose!AN$4:AS$32,4,FALSE)),,VLOOKUP($B91,Rose!AN$4:AS$32,4,FALSE))</f>
        <v>0</v>
      </c>
      <c r="Y91" s="11">
        <f>IF(ISERROR(VLOOKUP($B91,Rose!AU$4:AZ$32,4,FALSE)),,VLOOKUP($B91,Rose!AU$4:AZ$32,4,FALSE))</f>
        <v>0</v>
      </c>
      <c r="Z91" s="11">
        <f>IF(ISERROR(VLOOKUP($B91,Rose!BB$4:BG$32,4,FALSE)),,VLOOKUP($B91,Rose!BB$4:BG$32,4,FALSE))</f>
        <v>0</v>
      </c>
      <c r="AA91" s="11">
        <f>IF(ISERROR(VLOOKUP($B91,Rose!BI$4:BN$32,4,FALSE)),,VLOOKUP($B91,Rose!BI$4:BN$32,4,FALSE))</f>
        <v>18</v>
      </c>
      <c r="AB91" s="11">
        <f>IF(ISERROR(VLOOKUP($B91,Rose!BP$4:BU$32,4,FALSE)),,VLOOKUP($B91,Rose!BP$4:BU$32,4,FALSE))</f>
        <v>0</v>
      </c>
    </row>
    <row r="92" spans="1:28" ht="20" customHeight="1" x14ac:dyDescent="0.15">
      <c r="A92" s="11" t="s">
        <v>28</v>
      </c>
      <c r="B92" s="11" t="s">
        <v>259</v>
      </c>
      <c r="C92" s="11" t="s">
        <v>664</v>
      </c>
      <c r="D92" s="11">
        <v>13</v>
      </c>
      <c r="E92" s="11">
        <v>1</v>
      </c>
      <c r="F92" s="11">
        <v>1.25</v>
      </c>
      <c r="G92" s="11">
        <v>1.25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Q92" s="13"/>
      <c r="R92" s="13"/>
      <c r="S92" s="11">
        <f>IF(ISERROR(VLOOKUP($B92,Rose!D$4:J$32,4,FALSE)),,VLOOKUP($B92,Rose!D$4:J$32,4,FALSE))</f>
        <v>0</v>
      </c>
      <c r="T92" s="11">
        <f>IF(ISERROR(VLOOKUP($B92,Rose!L$4:Q$32,4,FALSE)),,VLOOKUP($B92,Rose!L$4:Q$32,4,FALSE))</f>
        <v>0</v>
      </c>
      <c r="U92" s="11">
        <f>IF(ISERROR(VLOOKUP($B92,Rose!S$4:X$32,4,FALSE)),,VLOOKUP($B92,Rose!S$4:X$32,4,FALSE))</f>
        <v>0</v>
      </c>
      <c r="V92" s="11">
        <f>IF(ISERROR(VLOOKUP($B92,Rose!Z$4:AE$32,4,FALSE)),,VLOOKUP($B92,Rose!Z$4:AE$32,4,FALSE))</f>
        <v>0</v>
      </c>
      <c r="W92" s="11">
        <f>IF(ISERROR(VLOOKUP($B92,Rose!AG$4:AL$32,4,FALSE)),,VLOOKUP($B92,Rose!AG$4:AL$32,4,FALSE))</f>
        <v>0</v>
      </c>
      <c r="X92" s="11">
        <f>IF(ISERROR(VLOOKUP($B92,Rose!AN$4:AS$32,4,FALSE)),,VLOOKUP($B92,Rose!AN$4:AS$32,4,FALSE))</f>
        <v>0</v>
      </c>
      <c r="Y92" s="11">
        <f>IF(ISERROR(VLOOKUP($B92,Rose!AU$4:AZ$32,4,FALSE)),,VLOOKUP($B92,Rose!AU$4:AZ$32,4,FALSE))</f>
        <v>0</v>
      </c>
      <c r="Z92" s="11">
        <f>IF(ISERROR(VLOOKUP($B92,Rose!BB$4:BG$32,4,FALSE)),,VLOOKUP($B92,Rose!BB$4:BG$32,4,FALSE))</f>
        <v>0</v>
      </c>
      <c r="AA92" s="11">
        <f>IF(ISERROR(VLOOKUP($B92,Rose!BI$4:BN$32,4,FALSE)),,VLOOKUP($B92,Rose!BI$4:BN$32,4,FALSE))</f>
        <v>0</v>
      </c>
      <c r="AB92" s="11">
        <f>IF(ISERROR(VLOOKUP($B92,Rose!BP$4:BU$32,4,FALSE)),,VLOOKUP($B92,Rose!BP$4:BU$32,4,FALSE))</f>
        <v>0</v>
      </c>
    </row>
    <row r="93" spans="1:28" ht="20" customHeight="1" x14ac:dyDescent="0.15">
      <c r="A93" s="11" t="s">
        <v>28</v>
      </c>
      <c r="B93" s="11" t="s">
        <v>298</v>
      </c>
      <c r="C93" s="11" t="s">
        <v>664</v>
      </c>
      <c r="D93" s="11">
        <v>2</v>
      </c>
      <c r="E93" s="11">
        <v>2</v>
      </c>
      <c r="F93" s="11">
        <v>5.4375</v>
      </c>
      <c r="G93" s="11">
        <v>5.1875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1</v>
      </c>
      <c r="N93" s="11">
        <v>0</v>
      </c>
      <c r="O93" s="11">
        <v>0</v>
      </c>
      <c r="Q93" s="13"/>
      <c r="R93" s="13"/>
      <c r="S93" s="11">
        <f>IF(ISERROR(VLOOKUP($B93,Rose!D$4:J$32,4,FALSE)),,VLOOKUP($B93,Rose!D$4:J$32,4,FALSE))</f>
        <v>0</v>
      </c>
      <c r="T93" s="11">
        <f>IF(ISERROR(VLOOKUP($B93,Rose!L$4:Q$32,4,FALSE)),,VLOOKUP($B93,Rose!L$4:Q$32,4,FALSE))</f>
        <v>0</v>
      </c>
      <c r="U93" s="11">
        <f>IF(ISERROR(VLOOKUP($B93,Rose!S$4:X$32,4,FALSE)),,VLOOKUP($B93,Rose!S$4:X$32,4,FALSE))</f>
        <v>0</v>
      </c>
      <c r="V93" s="11">
        <f>IF(ISERROR(VLOOKUP($B93,Rose!Z$4:AE$32,4,FALSE)),,VLOOKUP($B93,Rose!Z$4:AE$32,4,FALSE))</f>
        <v>0</v>
      </c>
      <c r="W93" s="11">
        <f>IF(ISERROR(VLOOKUP($B93,Rose!AG$4:AL$32,4,FALSE)),,VLOOKUP($B93,Rose!AG$4:AL$32,4,FALSE))</f>
        <v>0</v>
      </c>
      <c r="X93" s="11">
        <f>IF(ISERROR(VLOOKUP($B93,Rose!AN$4:AS$32,4,FALSE)),,VLOOKUP($B93,Rose!AN$4:AS$32,4,FALSE))</f>
        <v>0</v>
      </c>
      <c r="Y93" s="11">
        <f>IF(ISERROR(VLOOKUP($B93,Rose!AU$4:AZ$32,4,FALSE)),,VLOOKUP($B93,Rose!AU$4:AZ$32,4,FALSE))</f>
        <v>0</v>
      </c>
      <c r="Z93" s="11">
        <f>IF(ISERROR(VLOOKUP($B93,Rose!BB$4:BG$32,4,FALSE)),,VLOOKUP($B93,Rose!BB$4:BG$32,4,FALSE))</f>
        <v>0</v>
      </c>
      <c r="AA93" s="11">
        <f>IF(ISERROR(VLOOKUP($B93,Rose!BI$4:BN$32,4,FALSE)),,VLOOKUP($B93,Rose!BI$4:BN$32,4,FALSE))</f>
        <v>0</v>
      </c>
      <c r="AB93" s="11">
        <f>IF(ISERROR(VLOOKUP($B93,Rose!BP$4:BU$32,4,FALSE)),,VLOOKUP($B93,Rose!BP$4:BU$32,4,FALSE))</f>
        <v>0</v>
      </c>
    </row>
    <row r="94" spans="1:28" ht="20" customHeight="1" x14ac:dyDescent="0.15">
      <c r="A94" s="11" t="s">
        <v>28</v>
      </c>
      <c r="B94" s="11" t="s">
        <v>200</v>
      </c>
      <c r="C94" s="11" t="s">
        <v>194</v>
      </c>
      <c r="D94" s="11">
        <v>14</v>
      </c>
      <c r="E94" s="11">
        <v>1</v>
      </c>
      <c r="F94" s="11">
        <v>1.375</v>
      </c>
      <c r="G94" s="11">
        <v>1.375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Q94" s="13"/>
      <c r="R94" s="13"/>
      <c r="S94" s="11">
        <f>IF(ISERROR(VLOOKUP($B94,Rose!D$4:J$32,4,FALSE)),,VLOOKUP($B94,Rose!D$4:J$32,4,FALSE))</f>
        <v>0</v>
      </c>
      <c r="T94" s="11">
        <f>IF(ISERROR(VLOOKUP($B94,Rose!L$4:Q$32,4,FALSE)),,VLOOKUP($B94,Rose!L$4:Q$32,4,FALSE))</f>
        <v>0</v>
      </c>
      <c r="U94" s="11">
        <f>IF(ISERROR(VLOOKUP($B94,Rose!S$4:X$32,4,FALSE)),,VLOOKUP($B94,Rose!S$4:X$32,4,FALSE))</f>
        <v>0</v>
      </c>
      <c r="V94" s="11">
        <f>IF(ISERROR(VLOOKUP($B94,Rose!Z$4:AE$32,4,FALSE)),,VLOOKUP($B94,Rose!Z$4:AE$32,4,FALSE))</f>
        <v>0</v>
      </c>
      <c r="W94" s="11">
        <f>IF(ISERROR(VLOOKUP($B94,Rose!AG$4:AL$32,4,FALSE)),,VLOOKUP($B94,Rose!AG$4:AL$32,4,FALSE))</f>
        <v>0</v>
      </c>
      <c r="X94" s="11">
        <f>IF(ISERROR(VLOOKUP($B94,Rose!AN$4:AS$32,4,FALSE)),,VLOOKUP($B94,Rose!AN$4:AS$32,4,FALSE))</f>
        <v>0</v>
      </c>
      <c r="Y94" s="11">
        <f>IF(ISERROR(VLOOKUP($B94,Rose!AU$4:AZ$32,4,FALSE)),,VLOOKUP($B94,Rose!AU$4:AZ$32,4,FALSE))</f>
        <v>0</v>
      </c>
      <c r="Z94" s="11">
        <f>IF(ISERROR(VLOOKUP($B94,Rose!BB$4:BG$32,4,FALSE)),,VLOOKUP($B94,Rose!BB$4:BG$32,4,FALSE))</f>
        <v>0</v>
      </c>
      <c r="AA94" s="11">
        <f>IF(ISERROR(VLOOKUP($B94,Rose!BI$4:BN$32,4,FALSE)),,VLOOKUP($B94,Rose!BI$4:BN$32,4,FALSE))</f>
        <v>0</v>
      </c>
      <c r="AB94" s="11">
        <f>IF(ISERROR(VLOOKUP($B94,Rose!BP$4:BU$32,4,FALSE)),,VLOOKUP($B94,Rose!BP$4:BU$32,4,FALSE))</f>
        <v>0</v>
      </c>
    </row>
    <row r="95" spans="1:28" ht="20" customHeight="1" x14ac:dyDescent="0.15">
      <c r="A95" s="11" t="s">
        <v>28</v>
      </c>
      <c r="B95" s="11" t="s">
        <v>317</v>
      </c>
      <c r="C95" s="11" t="s">
        <v>97</v>
      </c>
      <c r="D95" s="11">
        <v>18</v>
      </c>
      <c r="E95" s="11">
        <v>21</v>
      </c>
      <c r="F95" s="11">
        <v>5.9068399999999999</v>
      </c>
      <c r="G95" s="11">
        <v>5.8574400000000004</v>
      </c>
      <c r="H95" s="11">
        <v>0</v>
      </c>
      <c r="I95" s="11">
        <v>0</v>
      </c>
      <c r="J95" s="11">
        <v>0</v>
      </c>
      <c r="K95" s="11">
        <v>0</v>
      </c>
      <c r="L95" s="11">
        <v>1</v>
      </c>
      <c r="M95" s="11">
        <v>4</v>
      </c>
      <c r="N95" s="11">
        <v>0</v>
      </c>
      <c r="O95" s="11">
        <v>0</v>
      </c>
      <c r="Q95" s="13"/>
      <c r="R95" s="13"/>
      <c r="S95" s="11">
        <f>IF(ISERROR(VLOOKUP($B95,Rose!D$4:J$32,4,FALSE)),,VLOOKUP($B95,Rose!D$4:J$32,4,FALSE))</f>
        <v>0</v>
      </c>
      <c r="T95" s="11">
        <f>IF(ISERROR(VLOOKUP($B95,Rose!L$4:Q$32,4,FALSE)),,VLOOKUP($B95,Rose!L$4:Q$32,4,FALSE))</f>
        <v>0</v>
      </c>
      <c r="U95" s="11">
        <f>IF(ISERROR(VLOOKUP($B95,Rose!S$4:X$32,4,FALSE)),,VLOOKUP($B95,Rose!S$4:X$32,4,FALSE))</f>
        <v>4</v>
      </c>
      <c r="V95" s="11">
        <f>IF(ISERROR(VLOOKUP($B95,Rose!Z$4:AE$32,4,FALSE)),,VLOOKUP($B95,Rose!Z$4:AE$32,4,FALSE))</f>
        <v>0</v>
      </c>
      <c r="W95" s="11">
        <f>IF(ISERROR(VLOOKUP($B95,Rose!AG$4:AL$32,4,FALSE)),,VLOOKUP($B95,Rose!AG$4:AL$32,4,FALSE))</f>
        <v>0</v>
      </c>
      <c r="X95" s="11">
        <f>IF(ISERROR(VLOOKUP($B95,Rose!AN$4:AS$32,4,FALSE)),,VLOOKUP($B95,Rose!AN$4:AS$32,4,FALSE))</f>
        <v>0</v>
      </c>
      <c r="Y95" s="11">
        <f>IF(ISERROR(VLOOKUP($B95,Rose!AU$4:AZ$32,4,FALSE)),,VLOOKUP($B95,Rose!AU$4:AZ$32,4,FALSE))</f>
        <v>0</v>
      </c>
      <c r="Z95" s="11">
        <f>IF(ISERROR(VLOOKUP($B95,Rose!BB$4:BG$32,4,FALSE)),,VLOOKUP($B95,Rose!BB$4:BG$32,4,FALSE))</f>
        <v>0</v>
      </c>
      <c r="AA95" s="11">
        <f>IF(ISERROR(VLOOKUP($B95,Rose!BI$4:BN$32,4,FALSE)),,VLOOKUP($B95,Rose!BI$4:BN$32,4,FALSE))</f>
        <v>0</v>
      </c>
      <c r="AB95" s="11">
        <f>IF(ISERROR(VLOOKUP($B95,Rose!BP$4:BU$32,4,FALSE)),,VLOOKUP($B95,Rose!BP$4:BU$32,4,FALSE))</f>
        <v>0</v>
      </c>
    </row>
    <row r="96" spans="1:28" ht="20" customHeight="1" x14ac:dyDescent="0.15">
      <c r="A96" s="11" t="s">
        <v>28</v>
      </c>
      <c r="B96" s="11" t="s">
        <v>670</v>
      </c>
      <c r="C96" s="11" t="s">
        <v>94</v>
      </c>
      <c r="D96" s="11">
        <v>18</v>
      </c>
      <c r="E96" s="11">
        <v>18</v>
      </c>
      <c r="F96" s="11">
        <v>5.6041699999999999</v>
      </c>
      <c r="G96" s="11">
        <v>5.4652799999999999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5</v>
      </c>
      <c r="N96" s="11">
        <v>0</v>
      </c>
      <c r="O96" s="11">
        <v>0</v>
      </c>
      <c r="Q96" s="13"/>
      <c r="R96" s="13"/>
      <c r="S96" s="11">
        <f>IF(ISERROR(VLOOKUP($B96,Rose!D$4:J$32,4,FALSE)),,VLOOKUP($B96,Rose!D$4:J$32,4,FALSE))</f>
        <v>0</v>
      </c>
      <c r="T96" s="11">
        <f>IF(ISERROR(VLOOKUP($B96,Rose!L$4:Q$32,4,FALSE)),,VLOOKUP($B96,Rose!L$4:Q$32,4,FALSE))</f>
        <v>0</v>
      </c>
      <c r="U96" s="11">
        <f>IF(ISERROR(VLOOKUP($B96,Rose!S$4:X$32,4,FALSE)),,VLOOKUP($B96,Rose!S$4:X$32,4,FALSE))</f>
        <v>0</v>
      </c>
      <c r="V96" s="11">
        <f>IF(ISERROR(VLOOKUP($B96,Rose!Z$4:AE$32,4,FALSE)),,VLOOKUP($B96,Rose!Z$4:AE$32,4,FALSE))</f>
        <v>0</v>
      </c>
      <c r="W96" s="11">
        <f>IF(ISERROR(VLOOKUP($B96,Rose!AG$4:AL$32,4,FALSE)),,VLOOKUP($B96,Rose!AG$4:AL$32,4,FALSE))</f>
        <v>0</v>
      </c>
      <c r="X96" s="11">
        <f>IF(ISERROR(VLOOKUP($B96,Rose!AN$4:AS$32,4,FALSE)),,VLOOKUP($B96,Rose!AN$4:AS$32,4,FALSE))</f>
        <v>0</v>
      </c>
      <c r="Y96" s="11">
        <f>IF(ISERROR(VLOOKUP($B96,Rose!AU$4:AZ$32,4,FALSE)),,VLOOKUP($B96,Rose!AU$4:AZ$32,4,FALSE))</f>
        <v>0</v>
      </c>
      <c r="Z96" s="11">
        <f>IF(ISERROR(VLOOKUP($B96,Rose!BB$4:BG$32,4,FALSE)),,VLOOKUP($B96,Rose!BB$4:BG$32,4,FALSE))</f>
        <v>0</v>
      </c>
      <c r="AA96" s="11">
        <f>IF(ISERROR(VLOOKUP($B96,Rose!BI$4:BN$32,4,FALSE)),,VLOOKUP($B96,Rose!BI$4:BN$32,4,FALSE))</f>
        <v>0</v>
      </c>
      <c r="AB96" s="11">
        <f>IF(ISERROR(VLOOKUP($B96,Rose!BP$4:BU$32,4,FALSE)),,VLOOKUP($B96,Rose!BP$4:BU$32,4,FALSE))</f>
        <v>0</v>
      </c>
    </row>
    <row r="97" spans="1:28" ht="20" customHeight="1" x14ac:dyDescent="0.15">
      <c r="A97" s="11" t="s">
        <v>28</v>
      </c>
      <c r="B97" s="11" t="s">
        <v>159</v>
      </c>
      <c r="C97" s="11" t="s">
        <v>93</v>
      </c>
      <c r="D97" s="11">
        <v>14</v>
      </c>
      <c r="E97" s="11">
        <v>6</v>
      </c>
      <c r="F97" s="11">
        <v>6.1291700000000002</v>
      </c>
      <c r="G97" s="11">
        <v>6.1291700000000002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Q97" s="13"/>
      <c r="R97" s="13"/>
      <c r="S97" s="11">
        <f>IF(ISERROR(VLOOKUP($B97,Rose!D$4:J$32,4,FALSE)),,VLOOKUP($B97,Rose!D$4:J$32,4,FALSE))</f>
        <v>0</v>
      </c>
      <c r="T97" s="11">
        <f>IF(ISERROR(VLOOKUP($B97,Rose!L$4:Q$32,4,FALSE)),,VLOOKUP($B97,Rose!L$4:Q$32,4,FALSE))</f>
        <v>0</v>
      </c>
      <c r="U97" s="11">
        <f>IF(ISERROR(VLOOKUP($B97,Rose!S$4:X$32,4,FALSE)),,VLOOKUP($B97,Rose!S$4:X$32,4,FALSE))</f>
        <v>0</v>
      </c>
      <c r="V97" s="11">
        <f>IF(ISERROR(VLOOKUP($B97,Rose!Z$4:AE$32,4,FALSE)),,VLOOKUP($B97,Rose!Z$4:AE$32,4,FALSE))</f>
        <v>0</v>
      </c>
      <c r="W97" s="11">
        <f>IF(ISERROR(VLOOKUP($B97,Rose!AG$4:AL$32,4,FALSE)),,VLOOKUP($B97,Rose!AG$4:AL$32,4,FALSE))</f>
        <v>0</v>
      </c>
      <c r="X97" s="11">
        <f>IF(ISERROR(VLOOKUP($B97,Rose!AN$4:AS$32,4,FALSE)),,VLOOKUP($B97,Rose!AN$4:AS$32,4,FALSE))</f>
        <v>0</v>
      </c>
      <c r="Y97" s="11">
        <f>IF(ISERROR(VLOOKUP($B97,Rose!AU$4:AZ$32,4,FALSE)),,VLOOKUP($B97,Rose!AU$4:AZ$32,4,FALSE))</f>
        <v>0</v>
      </c>
      <c r="Z97" s="11">
        <f>IF(ISERROR(VLOOKUP($B97,Rose!BB$4:BG$32,4,FALSE)),,VLOOKUP($B97,Rose!BB$4:BG$32,4,FALSE))</f>
        <v>0</v>
      </c>
      <c r="AA97" s="11">
        <f>IF(ISERROR(VLOOKUP($B97,Rose!BI$4:BN$32,4,FALSE)),,VLOOKUP($B97,Rose!BI$4:BN$32,4,FALSE))</f>
        <v>0</v>
      </c>
      <c r="AB97" s="11">
        <f>IF(ISERROR(VLOOKUP($B97,Rose!BP$4:BU$32,4,FALSE)),,VLOOKUP($B97,Rose!BP$4:BU$32,4,FALSE))</f>
        <v>0</v>
      </c>
    </row>
    <row r="98" spans="1:28" ht="20" customHeight="1" x14ac:dyDescent="0.15">
      <c r="A98" s="11" t="s">
        <v>28</v>
      </c>
      <c r="B98" s="11" t="s">
        <v>677</v>
      </c>
      <c r="C98" s="11" t="s">
        <v>664</v>
      </c>
      <c r="D98" s="11">
        <v>13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Q98" s="13"/>
      <c r="R98" s="13"/>
      <c r="S98" s="11">
        <f>IF(ISERROR(VLOOKUP($B98,Rose!D$4:J$32,4,FALSE)),,VLOOKUP($B98,Rose!D$4:J$32,4,FALSE))</f>
        <v>0</v>
      </c>
      <c r="T98" s="11">
        <f>IF(ISERROR(VLOOKUP($B98,Rose!L$4:Q$32,4,FALSE)),,VLOOKUP($B98,Rose!L$4:Q$32,4,FALSE))</f>
        <v>0</v>
      </c>
      <c r="U98" s="11">
        <f>IF(ISERROR(VLOOKUP($B98,Rose!S$4:X$32,4,FALSE)),,VLOOKUP($B98,Rose!S$4:X$32,4,FALSE))</f>
        <v>0</v>
      </c>
      <c r="V98" s="11">
        <f>IF(ISERROR(VLOOKUP($B98,Rose!Z$4:AE$32,4,FALSE)),,VLOOKUP($B98,Rose!Z$4:AE$32,4,FALSE))</f>
        <v>0</v>
      </c>
      <c r="W98" s="11">
        <f>IF(ISERROR(VLOOKUP($B98,Rose!AG$4:AL$32,4,FALSE)),,VLOOKUP($B98,Rose!AG$4:AL$32,4,FALSE))</f>
        <v>0</v>
      </c>
      <c r="X98" s="11">
        <f>IF(ISERROR(VLOOKUP($B98,Rose!AN$4:AS$32,4,FALSE)),,VLOOKUP($B98,Rose!AN$4:AS$32,4,FALSE))</f>
        <v>0</v>
      </c>
      <c r="Y98" s="11">
        <f>IF(ISERROR(VLOOKUP($B98,Rose!AU$4:AZ$32,4,FALSE)),,VLOOKUP($B98,Rose!AU$4:AZ$32,4,FALSE))</f>
        <v>0</v>
      </c>
      <c r="Z98" s="11">
        <f>IF(ISERROR(VLOOKUP($B98,Rose!BB$4:BG$32,4,FALSE)),,VLOOKUP($B98,Rose!BB$4:BG$32,4,FALSE))</f>
        <v>0</v>
      </c>
      <c r="AA98" s="11">
        <f>IF(ISERROR(VLOOKUP($B98,Rose!BI$4:BN$32,4,FALSE)),,VLOOKUP($B98,Rose!BI$4:BN$32,4,FALSE))</f>
        <v>0</v>
      </c>
      <c r="AB98" s="11">
        <f>IF(ISERROR(VLOOKUP($B98,Rose!BP$4:BU$32,4,FALSE)),,VLOOKUP($B98,Rose!BP$4:BU$32,4,FALSE))</f>
        <v>0</v>
      </c>
    </row>
    <row r="99" spans="1:28" ht="20" customHeight="1" x14ac:dyDescent="0.15">
      <c r="A99" s="11" t="s">
        <v>28</v>
      </c>
      <c r="B99" s="11" t="s">
        <v>123</v>
      </c>
      <c r="C99" s="11" t="s">
        <v>121</v>
      </c>
      <c r="D99" s="11">
        <v>15</v>
      </c>
      <c r="E99" s="11">
        <v>4</v>
      </c>
      <c r="F99" s="11">
        <v>5.4479199999999999</v>
      </c>
      <c r="G99" s="11">
        <v>5.4479199999999999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Q99" s="13"/>
      <c r="R99" s="13"/>
      <c r="S99" s="11">
        <f>IF(ISERROR(VLOOKUP($B99,Rose!D$4:J$32,4,FALSE)),,VLOOKUP($B99,Rose!D$4:J$32,4,FALSE))</f>
        <v>0</v>
      </c>
      <c r="T99" s="11">
        <f>IF(ISERROR(VLOOKUP($B99,Rose!L$4:Q$32,4,FALSE)),,VLOOKUP($B99,Rose!L$4:Q$32,4,FALSE))</f>
        <v>0</v>
      </c>
      <c r="U99" s="11">
        <f>IF(ISERROR(VLOOKUP($B99,Rose!S$4:X$32,4,FALSE)),,VLOOKUP($B99,Rose!S$4:X$32,4,FALSE))</f>
        <v>0</v>
      </c>
      <c r="V99" s="11">
        <f>IF(ISERROR(VLOOKUP($B99,Rose!Z$4:AE$32,4,FALSE)),,VLOOKUP($B99,Rose!Z$4:AE$32,4,FALSE))</f>
        <v>0</v>
      </c>
      <c r="W99" s="11">
        <f>IF(ISERROR(VLOOKUP($B99,Rose!AG$4:AL$32,4,FALSE)),,VLOOKUP($B99,Rose!AG$4:AL$32,4,FALSE))</f>
        <v>0</v>
      </c>
      <c r="X99" s="11">
        <f>IF(ISERROR(VLOOKUP($B99,Rose!AN$4:AS$32,4,FALSE)),,VLOOKUP($B99,Rose!AN$4:AS$32,4,FALSE))</f>
        <v>0</v>
      </c>
      <c r="Y99" s="11">
        <f>IF(ISERROR(VLOOKUP($B99,Rose!AU$4:AZ$32,4,FALSE)),,VLOOKUP($B99,Rose!AU$4:AZ$32,4,FALSE))</f>
        <v>0</v>
      </c>
      <c r="Z99" s="11">
        <f>IF(ISERROR(VLOOKUP($B99,Rose!BB$4:BG$32,4,FALSE)),,VLOOKUP($B99,Rose!BB$4:BG$32,4,FALSE))</f>
        <v>0</v>
      </c>
      <c r="AA99" s="11">
        <f>IF(ISERROR(VLOOKUP($B99,Rose!BI$4:BN$32,4,FALSE)),,VLOOKUP($B99,Rose!BI$4:BN$32,4,FALSE))</f>
        <v>0</v>
      </c>
      <c r="AB99" s="11">
        <f>IF(ISERROR(VLOOKUP($B99,Rose!BP$4:BU$32,4,FALSE)),,VLOOKUP($B99,Rose!BP$4:BU$32,4,FALSE))</f>
        <v>0</v>
      </c>
    </row>
    <row r="100" spans="1:28" ht="20" customHeight="1" x14ac:dyDescent="0.15">
      <c r="A100" s="11" t="s">
        <v>28</v>
      </c>
      <c r="B100" s="11" t="s">
        <v>328</v>
      </c>
      <c r="C100" s="11" t="s">
        <v>664</v>
      </c>
      <c r="D100" s="11">
        <v>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Q100" s="13"/>
      <c r="R100" s="13"/>
      <c r="S100" s="11">
        <f>IF(ISERROR(VLOOKUP($B100,Rose!D$4:J$32,4,FALSE)),,VLOOKUP($B100,Rose!D$4:J$32,4,FALSE))</f>
        <v>0</v>
      </c>
      <c r="T100" s="11">
        <f>IF(ISERROR(VLOOKUP($B100,Rose!L$4:Q$32,4,FALSE)),,VLOOKUP($B100,Rose!L$4:Q$32,4,FALSE))</f>
        <v>0</v>
      </c>
      <c r="U100" s="11">
        <f>IF(ISERROR(VLOOKUP($B100,Rose!S$4:X$32,4,FALSE)),,VLOOKUP($B100,Rose!S$4:X$32,4,FALSE))</f>
        <v>0</v>
      </c>
      <c r="V100" s="11">
        <f>IF(ISERROR(VLOOKUP($B100,Rose!Z$4:AE$32,4,FALSE)),,VLOOKUP($B100,Rose!Z$4:AE$32,4,FALSE))</f>
        <v>0</v>
      </c>
      <c r="W100" s="11">
        <f>IF(ISERROR(VLOOKUP($B100,Rose!AG$4:AL$32,4,FALSE)),,VLOOKUP($B100,Rose!AG$4:AL$32,4,FALSE))</f>
        <v>0</v>
      </c>
      <c r="X100" s="11">
        <f>IF(ISERROR(VLOOKUP($B100,Rose!AN$4:AS$32,4,FALSE)),,VLOOKUP($B100,Rose!AN$4:AS$32,4,FALSE))</f>
        <v>0</v>
      </c>
      <c r="Y100" s="11">
        <f>IF(ISERROR(VLOOKUP($B100,Rose!AU$4:AZ$32,4,FALSE)),,VLOOKUP($B100,Rose!AU$4:AZ$32,4,FALSE))</f>
        <v>0</v>
      </c>
      <c r="Z100" s="11">
        <f>IF(ISERROR(VLOOKUP($B100,Rose!BB$4:BG$32,4,FALSE)),,VLOOKUP($B100,Rose!BB$4:BG$32,4,FALSE))</f>
        <v>0</v>
      </c>
      <c r="AA100" s="11">
        <f>IF(ISERROR(VLOOKUP($B100,Rose!BI$4:BN$32,4,FALSE)),,VLOOKUP($B100,Rose!BI$4:BN$32,4,FALSE))</f>
        <v>0</v>
      </c>
      <c r="AB100" s="11">
        <f>IF(ISERROR(VLOOKUP($B100,Rose!BP$4:BU$32,4,FALSE)),,VLOOKUP($B100,Rose!BP$4:BU$32,4,FALSE))</f>
        <v>0</v>
      </c>
    </row>
    <row r="101" spans="1:28" ht="20" customHeight="1" x14ac:dyDescent="0.15">
      <c r="A101" s="11" t="s">
        <v>28</v>
      </c>
      <c r="B101" s="11" t="s">
        <v>572</v>
      </c>
      <c r="C101" s="11" t="s">
        <v>521</v>
      </c>
      <c r="D101" s="11">
        <v>2</v>
      </c>
      <c r="E101" s="11">
        <v>3</v>
      </c>
      <c r="F101" s="11">
        <v>6</v>
      </c>
      <c r="G101" s="11">
        <v>5.9166600000000003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1</v>
      </c>
      <c r="N101" s="11">
        <v>0</v>
      </c>
      <c r="O101" s="11">
        <v>0</v>
      </c>
      <c r="Q101" s="13"/>
      <c r="R101" s="13"/>
      <c r="S101" s="11">
        <f>IF(ISERROR(VLOOKUP($B101,Rose!D$4:J$32,4,FALSE)),,VLOOKUP($B101,Rose!D$4:J$32,4,FALSE))</f>
        <v>0</v>
      </c>
      <c r="T101" s="11">
        <f>IF(ISERROR(VLOOKUP($B101,Rose!L$4:Q$32,4,FALSE)),,VLOOKUP($B101,Rose!L$4:Q$32,4,FALSE))</f>
        <v>0</v>
      </c>
      <c r="U101" s="11">
        <f>IF(ISERROR(VLOOKUP($B101,Rose!S$4:X$32,4,FALSE)),,VLOOKUP($B101,Rose!S$4:X$32,4,FALSE))</f>
        <v>0</v>
      </c>
      <c r="V101" s="11">
        <f>IF(ISERROR(VLOOKUP($B101,Rose!Z$4:AE$32,4,FALSE)),,VLOOKUP($B101,Rose!Z$4:AE$32,4,FALSE))</f>
        <v>0</v>
      </c>
      <c r="W101" s="11">
        <f>IF(ISERROR(VLOOKUP($B101,Rose!AG$4:AL$32,4,FALSE)),,VLOOKUP($B101,Rose!AG$4:AL$32,4,FALSE))</f>
        <v>0</v>
      </c>
      <c r="X101" s="11">
        <f>IF(ISERROR(VLOOKUP($B101,Rose!AN$4:AS$32,4,FALSE)),,VLOOKUP($B101,Rose!AN$4:AS$32,4,FALSE))</f>
        <v>0</v>
      </c>
      <c r="Y101" s="11">
        <f>IF(ISERROR(VLOOKUP($B101,Rose!AU$4:AZ$32,4,FALSE)),,VLOOKUP($B101,Rose!AU$4:AZ$32,4,FALSE))</f>
        <v>0</v>
      </c>
      <c r="Z101" s="11">
        <f>IF(ISERROR(VLOOKUP($B101,Rose!BB$4:BG$32,4,FALSE)),,VLOOKUP($B101,Rose!BB$4:BG$32,4,FALSE))</f>
        <v>0</v>
      </c>
      <c r="AA101" s="11">
        <f>IF(ISERROR(VLOOKUP($B101,Rose!BI$4:BN$32,4,FALSE)),,VLOOKUP($B101,Rose!BI$4:BN$32,4,FALSE))</f>
        <v>0</v>
      </c>
      <c r="AB101" s="11">
        <f>IF(ISERROR(VLOOKUP($B101,Rose!BP$4:BU$32,4,FALSE)),,VLOOKUP($B101,Rose!BP$4:BU$32,4,FALSE))</f>
        <v>0</v>
      </c>
    </row>
    <row r="102" spans="1:28" ht="20" customHeight="1" x14ac:dyDescent="0.15">
      <c r="A102" s="11" t="s">
        <v>28</v>
      </c>
      <c r="B102" s="11" t="s">
        <v>17</v>
      </c>
      <c r="C102" s="11" t="s">
        <v>94</v>
      </c>
      <c r="D102" s="11">
        <v>12</v>
      </c>
      <c r="E102" s="11">
        <v>2</v>
      </c>
      <c r="F102" s="11">
        <v>6</v>
      </c>
      <c r="G102" s="11">
        <v>6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Q102" s="13"/>
      <c r="R102" s="13"/>
      <c r="S102" s="11">
        <f>IF(ISERROR(VLOOKUP($B102,Rose!D$4:J$32,4,FALSE)),,VLOOKUP($B102,Rose!D$4:J$32,4,FALSE))</f>
        <v>0</v>
      </c>
      <c r="T102" s="11">
        <f>IF(ISERROR(VLOOKUP($B102,Rose!L$4:Q$32,4,FALSE)),,VLOOKUP($B102,Rose!L$4:Q$32,4,FALSE))</f>
        <v>0</v>
      </c>
      <c r="U102" s="11">
        <f>IF(ISERROR(VLOOKUP($B102,Rose!S$4:X$32,4,FALSE)),,VLOOKUP($B102,Rose!S$4:X$32,4,FALSE))</f>
        <v>0</v>
      </c>
      <c r="V102" s="11">
        <f>IF(ISERROR(VLOOKUP($B102,Rose!Z$4:AE$32,4,FALSE)),,VLOOKUP($B102,Rose!Z$4:AE$32,4,FALSE))</f>
        <v>0</v>
      </c>
      <c r="W102" s="11">
        <f>IF(ISERROR(VLOOKUP($B102,Rose!AG$4:AL$32,4,FALSE)),,VLOOKUP($B102,Rose!AG$4:AL$32,4,FALSE))</f>
        <v>0</v>
      </c>
      <c r="X102" s="11">
        <f>IF(ISERROR(VLOOKUP($B102,Rose!AN$4:AS$32,4,FALSE)),,VLOOKUP($B102,Rose!AN$4:AS$32,4,FALSE))</f>
        <v>0</v>
      </c>
      <c r="Y102" s="11">
        <f>IF(ISERROR(VLOOKUP($B102,Rose!AU$4:AZ$32,4,FALSE)),,VLOOKUP($B102,Rose!AU$4:AZ$32,4,FALSE))</f>
        <v>0</v>
      </c>
      <c r="Z102" s="11">
        <f>IF(ISERROR(VLOOKUP($B102,Rose!BB$4:BG$32,4,FALSE)),,VLOOKUP($B102,Rose!BB$4:BG$32,4,FALSE))</f>
        <v>0</v>
      </c>
      <c r="AA102" s="11">
        <f>IF(ISERROR(VLOOKUP($B102,Rose!BI$4:BN$32,4,FALSE)),,VLOOKUP($B102,Rose!BI$4:BN$32,4,FALSE))</f>
        <v>0</v>
      </c>
      <c r="AB102" s="11">
        <f>IF(ISERROR(VLOOKUP($B102,Rose!BP$4:BU$32,4,FALSE)),,VLOOKUP($B102,Rose!BP$4:BU$32,4,FALSE))</f>
        <v>0</v>
      </c>
    </row>
    <row r="103" spans="1:28" ht="20" customHeight="1" x14ac:dyDescent="0.15">
      <c r="A103" s="11" t="s">
        <v>28</v>
      </c>
      <c r="B103" s="11" t="s">
        <v>565</v>
      </c>
      <c r="C103" s="11" t="s">
        <v>664</v>
      </c>
      <c r="D103" s="11">
        <v>3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Q103" s="13"/>
      <c r="R103" s="13"/>
      <c r="S103" s="11">
        <f>IF(ISERROR(VLOOKUP($B103,Rose!D$4:J$32,4,FALSE)),,VLOOKUP($B103,Rose!D$4:J$32,4,FALSE))</f>
        <v>0</v>
      </c>
      <c r="T103" s="11">
        <f>IF(ISERROR(VLOOKUP($B103,Rose!L$4:Q$32,4,FALSE)),,VLOOKUP($B103,Rose!L$4:Q$32,4,FALSE))</f>
        <v>0</v>
      </c>
      <c r="U103" s="11">
        <f>IF(ISERROR(VLOOKUP($B103,Rose!S$4:X$32,4,FALSE)),,VLOOKUP($B103,Rose!S$4:X$32,4,FALSE))</f>
        <v>0</v>
      </c>
      <c r="V103" s="11">
        <f>IF(ISERROR(VLOOKUP($B103,Rose!Z$4:AE$32,4,FALSE)),,VLOOKUP($B103,Rose!Z$4:AE$32,4,FALSE))</f>
        <v>0</v>
      </c>
      <c r="W103" s="11">
        <f>IF(ISERROR(VLOOKUP($B103,Rose!AG$4:AL$32,4,FALSE)),,VLOOKUP($B103,Rose!AG$4:AL$32,4,FALSE))</f>
        <v>0</v>
      </c>
      <c r="X103" s="11">
        <f>IF(ISERROR(VLOOKUP($B103,Rose!AN$4:AS$32,4,FALSE)),,VLOOKUP($B103,Rose!AN$4:AS$32,4,FALSE))</f>
        <v>0</v>
      </c>
      <c r="Y103" s="11">
        <f>IF(ISERROR(VLOOKUP($B103,Rose!AU$4:AZ$32,4,FALSE)),,VLOOKUP($B103,Rose!AU$4:AZ$32,4,FALSE))</f>
        <v>0</v>
      </c>
      <c r="Z103" s="11">
        <f>IF(ISERROR(VLOOKUP($B103,Rose!BB$4:BG$32,4,FALSE)),,VLOOKUP($B103,Rose!BB$4:BG$32,4,FALSE))</f>
        <v>0</v>
      </c>
      <c r="AA103" s="11">
        <f>IF(ISERROR(VLOOKUP($B103,Rose!BI$4:BN$32,4,FALSE)),,VLOOKUP($B103,Rose!BI$4:BN$32,4,FALSE))</f>
        <v>0</v>
      </c>
      <c r="AB103" s="11">
        <f>IF(ISERROR(VLOOKUP($B103,Rose!BP$4:BU$32,4,FALSE)),,VLOOKUP($B103,Rose!BP$4:BU$32,4,FALSE))</f>
        <v>0</v>
      </c>
    </row>
    <row r="104" spans="1:28" ht="20" customHeight="1" x14ac:dyDescent="0.15">
      <c r="A104" s="11" t="s">
        <v>28</v>
      </c>
      <c r="B104" s="11" t="s">
        <v>566</v>
      </c>
      <c r="C104" s="11" t="s">
        <v>664</v>
      </c>
      <c r="D104" s="11">
        <v>3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Q104" s="13"/>
      <c r="R104" s="13"/>
      <c r="S104" s="11">
        <f>IF(ISERROR(VLOOKUP($B104,Rose!D$4:J$32,4,FALSE)),,VLOOKUP($B104,Rose!D$4:J$32,4,FALSE))</f>
        <v>0</v>
      </c>
      <c r="T104" s="11">
        <f>IF(ISERROR(VLOOKUP($B104,Rose!L$4:Q$32,4,FALSE)),,VLOOKUP($B104,Rose!L$4:Q$32,4,FALSE))</f>
        <v>0</v>
      </c>
      <c r="U104" s="11">
        <f>IF(ISERROR(VLOOKUP($B104,Rose!S$4:X$32,4,FALSE)),,VLOOKUP($B104,Rose!S$4:X$32,4,FALSE))</f>
        <v>0</v>
      </c>
      <c r="V104" s="11">
        <f>IF(ISERROR(VLOOKUP($B104,Rose!Z$4:AE$32,4,FALSE)),,VLOOKUP($B104,Rose!Z$4:AE$32,4,FALSE))</f>
        <v>0</v>
      </c>
      <c r="W104" s="11">
        <f>IF(ISERROR(VLOOKUP($B104,Rose!AG$4:AL$32,4,FALSE)),,VLOOKUP($B104,Rose!AG$4:AL$32,4,FALSE))</f>
        <v>0</v>
      </c>
      <c r="X104" s="11">
        <f>IF(ISERROR(VLOOKUP($B104,Rose!AN$4:AS$32,4,FALSE)),,VLOOKUP($B104,Rose!AN$4:AS$32,4,FALSE))</f>
        <v>0</v>
      </c>
      <c r="Y104" s="11">
        <f>IF(ISERROR(VLOOKUP($B104,Rose!AU$4:AZ$32,4,FALSE)),,VLOOKUP($B104,Rose!AU$4:AZ$32,4,FALSE))</f>
        <v>0</v>
      </c>
      <c r="Z104" s="11">
        <f>IF(ISERROR(VLOOKUP($B104,Rose!BB$4:BG$32,4,FALSE)),,VLOOKUP($B104,Rose!BB$4:BG$32,4,FALSE))</f>
        <v>0</v>
      </c>
      <c r="AA104" s="11">
        <f>IF(ISERROR(VLOOKUP($B104,Rose!BI$4:BN$32,4,FALSE)),,VLOOKUP($B104,Rose!BI$4:BN$32,4,FALSE))</f>
        <v>0</v>
      </c>
      <c r="AB104" s="11">
        <f>IF(ISERROR(VLOOKUP($B104,Rose!BP$4:BU$32,4,FALSE)),,VLOOKUP($B104,Rose!BP$4:BU$32,4,FALSE))</f>
        <v>0</v>
      </c>
    </row>
    <row r="105" spans="1:28" ht="20" customHeight="1" x14ac:dyDescent="0.15">
      <c r="A105" s="11" t="s">
        <v>28</v>
      </c>
      <c r="B105" s="11" t="s">
        <v>674</v>
      </c>
      <c r="C105" s="11" t="s">
        <v>121</v>
      </c>
      <c r="D105" s="11">
        <v>13</v>
      </c>
      <c r="E105" s="11">
        <v>5</v>
      </c>
      <c r="F105" s="11">
        <v>5.625</v>
      </c>
      <c r="G105" s="11">
        <v>5.625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Q105" s="13"/>
      <c r="R105" s="13"/>
      <c r="S105" s="11">
        <f>IF(ISERROR(VLOOKUP($B105,Rose!D$4:J$32,4,FALSE)),,VLOOKUP($B105,Rose!D$4:J$32,4,FALSE))</f>
        <v>0</v>
      </c>
      <c r="T105" s="11">
        <f>IF(ISERROR(VLOOKUP($B105,Rose!L$4:Q$32,4,FALSE)),,VLOOKUP($B105,Rose!L$4:Q$32,4,FALSE))</f>
        <v>0</v>
      </c>
      <c r="U105" s="11">
        <f>IF(ISERROR(VLOOKUP($B105,Rose!S$4:X$32,4,FALSE)),,VLOOKUP($B105,Rose!S$4:X$32,4,FALSE))</f>
        <v>0</v>
      </c>
      <c r="V105" s="11">
        <f>IF(ISERROR(VLOOKUP($B105,Rose!Z$4:AE$32,4,FALSE)),,VLOOKUP($B105,Rose!Z$4:AE$32,4,FALSE))</f>
        <v>0</v>
      </c>
      <c r="W105" s="11">
        <f>IF(ISERROR(VLOOKUP($B105,Rose!AG$4:AL$32,4,FALSE)),,VLOOKUP($B105,Rose!AG$4:AL$32,4,FALSE))</f>
        <v>0</v>
      </c>
      <c r="X105" s="11">
        <f>IF(ISERROR(VLOOKUP($B105,Rose!AN$4:AS$32,4,FALSE)),,VLOOKUP($B105,Rose!AN$4:AS$32,4,FALSE))</f>
        <v>0</v>
      </c>
      <c r="Y105" s="11">
        <f>IF(ISERROR(VLOOKUP($B105,Rose!AU$4:AZ$32,4,FALSE)),,VLOOKUP($B105,Rose!AU$4:AZ$32,4,FALSE))</f>
        <v>0</v>
      </c>
      <c r="Z105" s="11">
        <f>IF(ISERROR(VLOOKUP($B105,Rose!BB$4:BG$32,4,FALSE)),,VLOOKUP($B105,Rose!BB$4:BG$32,4,FALSE))</f>
        <v>0</v>
      </c>
      <c r="AA105" s="11">
        <f>IF(ISERROR(VLOOKUP($B105,Rose!BI$4:BN$32,4,FALSE)),,VLOOKUP($B105,Rose!BI$4:BN$32,4,FALSE))</f>
        <v>0</v>
      </c>
      <c r="AB105" s="11">
        <f>IF(ISERROR(VLOOKUP($B105,Rose!BP$4:BU$32,4,FALSE)),,VLOOKUP($B105,Rose!BP$4:BU$32,4,FALSE))</f>
        <v>0</v>
      </c>
    </row>
    <row r="106" spans="1:28" ht="20" customHeight="1" x14ac:dyDescent="0.15">
      <c r="A106" s="11" t="s">
        <v>28</v>
      </c>
      <c r="B106" s="11" t="s">
        <v>862</v>
      </c>
      <c r="C106" s="11" t="s">
        <v>664</v>
      </c>
      <c r="D106" s="11">
        <v>11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Q106" s="13"/>
      <c r="R106" s="13"/>
      <c r="S106" s="11">
        <f>IF(ISERROR(VLOOKUP($B106,Rose!D$4:J$32,4,FALSE)),,VLOOKUP($B106,Rose!D$4:J$32,4,FALSE))</f>
        <v>0</v>
      </c>
      <c r="T106" s="11">
        <f>IF(ISERROR(VLOOKUP($B106,Rose!L$4:Q$32,4,FALSE)),,VLOOKUP($B106,Rose!L$4:Q$32,4,FALSE))</f>
        <v>0</v>
      </c>
      <c r="U106" s="11">
        <f>IF(ISERROR(VLOOKUP($B106,Rose!S$4:X$32,4,FALSE)),,VLOOKUP($B106,Rose!S$4:X$32,4,FALSE))</f>
        <v>0</v>
      </c>
      <c r="V106" s="11">
        <f>IF(ISERROR(VLOOKUP($B106,Rose!Z$4:AE$32,4,FALSE)),,VLOOKUP($B106,Rose!Z$4:AE$32,4,FALSE))</f>
        <v>0</v>
      </c>
      <c r="W106" s="11">
        <f>IF(ISERROR(VLOOKUP($B106,Rose!AG$4:AL$32,4,FALSE)),,VLOOKUP($B106,Rose!AG$4:AL$32,4,FALSE))</f>
        <v>0</v>
      </c>
      <c r="X106" s="11">
        <f>IF(ISERROR(VLOOKUP($B106,Rose!AN$4:AS$32,4,FALSE)),,VLOOKUP($B106,Rose!AN$4:AS$32,4,FALSE))</f>
        <v>0</v>
      </c>
      <c r="Y106" s="11">
        <f>IF(ISERROR(VLOOKUP($B106,Rose!AU$4:AZ$32,4,FALSE)),,VLOOKUP($B106,Rose!AU$4:AZ$32,4,FALSE))</f>
        <v>0</v>
      </c>
      <c r="Z106" s="11">
        <f>IF(ISERROR(VLOOKUP($B106,Rose!BB$4:BG$32,4,FALSE)),,VLOOKUP($B106,Rose!BB$4:BG$32,4,FALSE))</f>
        <v>0</v>
      </c>
      <c r="AA106" s="11">
        <f>IF(ISERROR(VLOOKUP($B106,Rose!BI$4:BN$32,4,FALSE)),,VLOOKUP($B106,Rose!BI$4:BN$32,4,FALSE))</f>
        <v>0</v>
      </c>
      <c r="AB106" s="11">
        <f>IF(ISERROR(VLOOKUP($B106,Rose!BP$4:BU$32,4,FALSE)),,VLOOKUP($B106,Rose!BP$4:BU$32,4,FALSE))</f>
        <v>0</v>
      </c>
    </row>
    <row r="107" spans="1:28" ht="20" customHeight="1" x14ac:dyDescent="0.15">
      <c r="A107" s="11" t="s">
        <v>28</v>
      </c>
      <c r="B107" s="11" t="s">
        <v>119</v>
      </c>
      <c r="C107" s="11" t="s">
        <v>94</v>
      </c>
      <c r="D107" s="11">
        <v>21</v>
      </c>
      <c r="E107" s="11">
        <v>14</v>
      </c>
      <c r="F107" s="11">
        <v>6.1428599999999998</v>
      </c>
      <c r="G107" s="11">
        <v>6.25</v>
      </c>
      <c r="H107" s="11">
        <v>1</v>
      </c>
      <c r="I107" s="11">
        <v>0</v>
      </c>
      <c r="J107" s="11">
        <v>0</v>
      </c>
      <c r="K107" s="11">
        <v>0</v>
      </c>
      <c r="L107" s="11">
        <v>0</v>
      </c>
      <c r="M107" s="11">
        <v>3</v>
      </c>
      <c r="N107" s="11">
        <v>0</v>
      </c>
      <c r="O107" s="11">
        <v>0</v>
      </c>
      <c r="Q107" s="13"/>
      <c r="R107" s="13"/>
      <c r="S107" s="11">
        <f>IF(ISERROR(VLOOKUP($B107,Rose!D$4:J$32,4,FALSE)),,VLOOKUP($B107,Rose!D$4:J$32,4,FALSE))</f>
        <v>0</v>
      </c>
      <c r="T107" s="11">
        <f>IF(ISERROR(VLOOKUP($B107,Rose!L$4:Q$32,4,FALSE)),,VLOOKUP($B107,Rose!L$4:Q$32,4,FALSE))</f>
        <v>0</v>
      </c>
      <c r="U107" s="11">
        <f>IF(ISERROR(VLOOKUP($B107,Rose!S$4:X$32,4,FALSE)),,VLOOKUP($B107,Rose!S$4:X$32,4,FALSE))</f>
        <v>0</v>
      </c>
      <c r="V107" s="11">
        <f>IF(ISERROR(VLOOKUP($B107,Rose!Z$4:AE$32,4,FALSE)),,VLOOKUP($B107,Rose!Z$4:AE$32,4,FALSE))</f>
        <v>0</v>
      </c>
      <c r="W107" s="11">
        <f>IF(ISERROR(VLOOKUP($B107,Rose!AG$4:AL$32,4,FALSE)),,VLOOKUP($B107,Rose!AG$4:AL$32,4,FALSE))</f>
        <v>0</v>
      </c>
      <c r="X107" s="11">
        <f>IF(ISERROR(VLOOKUP($B107,Rose!AN$4:AS$32,4,FALSE)),,VLOOKUP($B107,Rose!AN$4:AS$32,4,FALSE))</f>
        <v>0</v>
      </c>
      <c r="Y107" s="11">
        <f>IF(ISERROR(VLOOKUP($B107,Rose!AU$4:AZ$32,4,FALSE)),,VLOOKUP($B107,Rose!AU$4:AZ$32,4,FALSE))</f>
        <v>0</v>
      </c>
      <c r="Z107" s="11">
        <f>IF(ISERROR(VLOOKUP($B107,Rose!BB$4:BG$32,4,FALSE)),,VLOOKUP($B107,Rose!BB$4:BG$32,4,FALSE))</f>
        <v>0</v>
      </c>
      <c r="AA107" s="11">
        <f>IF(ISERROR(VLOOKUP($B107,Rose!BI$4:BN$32,4,FALSE)),,VLOOKUP($B107,Rose!BI$4:BN$32,4,FALSE))</f>
        <v>0</v>
      </c>
      <c r="AB107" s="11">
        <f>IF(ISERROR(VLOOKUP($B107,Rose!BP$4:BU$32,4,FALSE)),,VLOOKUP($B107,Rose!BP$4:BU$32,4,FALSE))</f>
        <v>0</v>
      </c>
    </row>
    <row r="108" spans="1:28" ht="20" customHeight="1" x14ac:dyDescent="0.15">
      <c r="A108" s="11" t="s">
        <v>28</v>
      </c>
      <c r="B108" s="11" t="s">
        <v>867</v>
      </c>
      <c r="C108" s="11" t="s">
        <v>246</v>
      </c>
      <c r="D108" s="11">
        <v>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Q108" s="13"/>
      <c r="R108" s="13"/>
      <c r="S108" s="11">
        <f>IF(ISERROR(VLOOKUP($B108,Rose!D$4:J$32,4,FALSE)),,VLOOKUP($B108,Rose!D$4:J$32,4,FALSE))</f>
        <v>0</v>
      </c>
      <c r="T108" s="11">
        <f>IF(ISERROR(VLOOKUP($B108,Rose!L$4:Q$32,4,FALSE)),,VLOOKUP($B108,Rose!L$4:Q$32,4,FALSE))</f>
        <v>0</v>
      </c>
      <c r="U108" s="11">
        <f>IF(ISERROR(VLOOKUP($B108,Rose!S$4:X$32,4,FALSE)),,VLOOKUP($B108,Rose!S$4:X$32,4,FALSE))</f>
        <v>0</v>
      </c>
      <c r="V108" s="11">
        <f>IF(ISERROR(VLOOKUP($B108,Rose!Z$4:AE$32,4,FALSE)),,VLOOKUP($B108,Rose!Z$4:AE$32,4,FALSE))</f>
        <v>0</v>
      </c>
      <c r="W108" s="11">
        <f>IF(ISERROR(VLOOKUP($B108,Rose!AG$4:AL$32,4,FALSE)),,VLOOKUP($B108,Rose!AG$4:AL$32,4,FALSE))</f>
        <v>0</v>
      </c>
      <c r="X108" s="11">
        <f>IF(ISERROR(VLOOKUP($B108,Rose!AN$4:AS$32,4,FALSE)),,VLOOKUP($B108,Rose!AN$4:AS$32,4,FALSE))</f>
        <v>0</v>
      </c>
      <c r="Y108" s="11">
        <f>IF(ISERROR(VLOOKUP($B108,Rose!AU$4:AZ$32,4,FALSE)),,VLOOKUP($B108,Rose!AU$4:AZ$32,4,FALSE))</f>
        <v>0</v>
      </c>
      <c r="Z108" s="11">
        <f>IF(ISERROR(VLOOKUP($B108,Rose!BB$4:BG$32,4,FALSE)),,VLOOKUP($B108,Rose!BB$4:BG$32,4,FALSE))</f>
        <v>0</v>
      </c>
      <c r="AA108" s="11">
        <f>IF(ISERROR(VLOOKUP($B108,Rose!BI$4:BN$32,4,FALSE)),,VLOOKUP($B108,Rose!BI$4:BN$32,4,FALSE))</f>
        <v>0</v>
      </c>
      <c r="AB108" s="11">
        <f>IF(ISERROR(VLOOKUP($B108,Rose!BP$4:BU$32,4,FALSE)),,VLOOKUP($B108,Rose!BP$4:BU$32,4,FALSE))</f>
        <v>0</v>
      </c>
    </row>
    <row r="109" spans="1:28" ht="20" customHeight="1" x14ac:dyDescent="0.15">
      <c r="A109" s="11" t="s">
        <v>28</v>
      </c>
      <c r="B109" s="11" t="s">
        <v>261</v>
      </c>
      <c r="C109" s="11" t="s">
        <v>246</v>
      </c>
      <c r="D109" s="11">
        <v>20</v>
      </c>
      <c r="E109" s="11">
        <v>16</v>
      </c>
      <c r="F109" s="11">
        <v>5.9375</v>
      </c>
      <c r="G109" s="11">
        <v>5.96875</v>
      </c>
      <c r="H109" s="11">
        <v>0</v>
      </c>
      <c r="I109" s="11">
        <v>0</v>
      </c>
      <c r="J109" s="11">
        <v>0</v>
      </c>
      <c r="K109" s="11">
        <v>0</v>
      </c>
      <c r="L109" s="11">
        <v>2</v>
      </c>
      <c r="M109" s="11">
        <v>1</v>
      </c>
      <c r="N109" s="11">
        <v>1</v>
      </c>
      <c r="O109" s="11">
        <v>0</v>
      </c>
      <c r="Q109" s="13"/>
      <c r="R109" s="13"/>
      <c r="S109" s="11">
        <f>IF(ISERROR(VLOOKUP($B109,Rose!D$4:J$32,4,FALSE)),,VLOOKUP($B109,Rose!D$4:J$32,4,FALSE))</f>
        <v>0</v>
      </c>
      <c r="T109" s="11">
        <f>IF(ISERROR(VLOOKUP($B109,Rose!L$4:Q$32,4,FALSE)),,VLOOKUP($B109,Rose!L$4:Q$32,4,FALSE))</f>
        <v>0</v>
      </c>
      <c r="U109" s="11">
        <f>IF(ISERROR(VLOOKUP($B109,Rose!S$4:X$32,4,FALSE)),,VLOOKUP($B109,Rose!S$4:X$32,4,FALSE))</f>
        <v>0</v>
      </c>
      <c r="V109" s="11">
        <f>IF(ISERROR(VLOOKUP($B109,Rose!Z$4:AE$32,4,FALSE)),,VLOOKUP($B109,Rose!Z$4:AE$32,4,FALSE))</f>
        <v>0</v>
      </c>
      <c r="W109" s="11">
        <f>IF(ISERROR(VLOOKUP($B109,Rose!AG$4:AL$32,4,FALSE)),,VLOOKUP($B109,Rose!AG$4:AL$32,4,FALSE))</f>
        <v>0</v>
      </c>
      <c r="X109" s="11">
        <f>IF(ISERROR(VLOOKUP($B109,Rose!AN$4:AS$32,4,FALSE)),,VLOOKUP($B109,Rose!AN$4:AS$32,4,FALSE))</f>
        <v>0</v>
      </c>
      <c r="Y109" s="11">
        <f>IF(ISERROR(VLOOKUP($B109,Rose!AU$4:AZ$32,4,FALSE)),,VLOOKUP($B109,Rose!AU$4:AZ$32,4,FALSE))</f>
        <v>0</v>
      </c>
      <c r="Z109" s="11">
        <f>IF(ISERROR(VLOOKUP($B109,Rose!BB$4:BG$32,4,FALSE)),,VLOOKUP($B109,Rose!BB$4:BG$32,4,FALSE))</f>
        <v>0</v>
      </c>
      <c r="AA109" s="11">
        <f>IF(ISERROR(VLOOKUP($B109,Rose!BI$4:BN$32,4,FALSE)),,VLOOKUP($B109,Rose!BI$4:BN$32,4,FALSE))</f>
        <v>0</v>
      </c>
      <c r="AB109" s="11">
        <f>IF(ISERROR(VLOOKUP($B109,Rose!BP$4:BU$32,4,FALSE)),,VLOOKUP($B109,Rose!BP$4:BU$32,4,FALSE))</f>
        <v>1</v>
      </c>
    </row>
    <row r="110" spans="1:28" ht="20" customHeight="1" x14ac:dyDescent="0.15">
      <c r="A110" s="11" t="s">
        <v>28</v>
      </c>
      <c r="B110" s="11" t="s">
        <v>540</v>
      </c>
      <c r="C110" s="11" t="s">
        <v>246</v>
      </c>
      <c r="D110" s="11">
        <v>14</v>
      </c>
      <c r="E110" s="11">
        <v>15</v>
      </c>
      <c r="F110" s="11">
        <v>5.9416700000000002</v>
      </c>
      <c r="G110" s="11">
        <v>5.9083399999999999</v>
      </c>
      <c r="H110" s="11">
        <v>0</v>
      </c>
      <c r="I110" s="11">
        <v>0</v>
      </c>
      <c r="J110" s="11">
        <v>0</v>
      </c>
      <c r="K110" s="11">
        <v>0</v>
      </c>
      <c r="L110" s="11">
        <v>1</v>
      </c>
      <c r="M110" s="11">
        <v>3</v>
      </c>
      <c r="N110" s="11">
        <v>0</v>
      </c>
      <c r="O110" s="11">
        <v>0</v>
      </c>
      <c r="Q110" s="13"/>
      <c r="R110" s="13"/>
      <c r="S110" s="11">
        <f>IF(ISERROR(VLOOKUP($B110,Rose!D$4:J$32,4,FALSE)),,VLOOKUP($B110,Rose!D$4:J$32,4,FALSE))</f>
        <v>0</v>
      </c>
      <c r="T110" s="11">
        <f>IF(ISERROR(VLOOKUP($B110,Rose!L$4:Q$32,4,FALSE)),,VLOOKUP($B110,Rose!L$4:Q$32,4,FALSE))</f>
        <v>0</v>
      </c>
      <c r="U110" s="11">
        <f>IF(ISERROR(VLOOKUP($B110,Rose!S$4:X$32,4,FALSE)),,VLOOKUP($B110,Rose!S$4:X$32,4,FALSE))</f>
        <v>0</v>
      </c>
      <c r="V110" s="11">
        <f>IF(ISERROR(VLOOKUP($B110,Rose!Z$4:AE$32,4,FALSE)),,VLOOKUP($B110,Rose!Z$4:AE$32,4,FALSE))</f>
        <v>0</v>
      </c>
      <c r="W110" s="11">
        <f>IF(ISERROR(VLOOKUP($B110,Rose!AG$4:AL$32,4,FALSE)),,VLOOKUP($B110,Rose!AG$4:AL$32,4,FALSE))</f>
        <v>0</v>
      </c>
      <c r="X110" s="11">
        <f>IF(ISERROR(VLOOKUP($B110,Rose!AN$4:AS$32,4,FALSE)),,VLOOKUP($B110,Rose!AN$4:AS$32,4,FALSE))</f>
        <v>0</v>
      </c>
      <c r="Y110" s="11">
        <f>IF(ISERROR(VLOOKUP($B110,Rose!AU$4:AZ$32,4,FALSE)),,VLOOKUP($B110,Rose!AU$4:AZ$32,4,FALSE))</f>
        <v>0</v>
      </c>
      <c r="Z110" s="11">
        <f>IF(ISERROR(VLOOKUP($B110,Rose!BB$4:BG$32,4,FALSE)),,VLOOKUP($B110,Rose!BB$4:BG$32,4,FALSE))</f>
        <v>0</v>
      </c>
      <c r="AA110" s="11">
        <f>IF(ISERROR(VLOOKUP($B110,Rose!BI$4:BN$32,4,FALSE)),,VLOOKUP($B110,Rose!BI$4:BN$32,4,FALSE))</f>
        <v>0</v>
      </c>
      <c r="AB110" s="11">
        <f>IF(ISERROR(VLOOKUP($B110,Rose!BP$4:BU$32,4,FALSE)),,VLOOKUP($B110,Rose!BP$4:BU$32,4,FALSE))</f>
        <v>0</v>
      </c>
    </row>
    <row r="111" spans="1:28" ht="20" customHeight="1" x14ac:dyDescent="0.15">
      <c r="A111" s="11" t="s">
        <v>28</v>
      </c>
      <c r="B111" s="11" t="s">
        <v>258</v>
      </c>
      <c r="C111" s="11" t="s">
        <v>100</v>
      </c>
      <c r="D111" s="11">
        <v>30</v>
      </c>
      <c r="E111" s="11">
        <v>21</v>
      </c>
      <c r="F111" s="11">
        <v>6.1205400000000001</v>
      </c>
      <c r="G111" s="11">
        <v>6.2169699999999999</v>
      </c>
      <c r="H111" s="11">
        <v>1</v>
      </c>
      <c r="I111" s="11">
        <v>0</v>
      </c>
      <c r="J111" s="11">
        <v>0</v>
      </c>
      <c r="K111" s="11">
        <v>0</v>
      </c>
      <c r="L111" s="11">
        <v>0</v>
      </c>
      <c r="M111" s="11">
        <v>2</v>
      </c>
      <c r="N111" s="11">
        <v>0</v>
      </c>
      <c r="O111" s="11">
        <v>0</v>
      </c>
      <c r="Q111" s="13"/>
      <c r="R111" s="13"/>
      <c r="S111" s="11">
        <f>IF(ISERROR(VLOOKUP($B111,Rose!D$4:J$32,4,FALSE)),,VLOOKUP($B111,Rose!D$4:J$32,4,FALSE))</f>
        <v>0</v>
      </c>
      <c r="T111" s="11">
        <f>IF(ISERROR(VLOOKUP($B111,Rose!L$4:Q$32,4,FALSE)),,VLOOKUP($B111,Rose!L$4:Q$32,4,FALSE))</f>
        <v>0</v>
      </c>
      <c r="U111" s="11">
        <f>IF(ISERROR(VLOOKUP($B111,Rose!S$4:X$32,4,FALSE)),,VLOOKUP($B111,Rose!S$4:X$32,4,FALSE))</f>
        <v>0</v>
      </c>
      <c r="V111" s="11">
        <f>IF(ISERROR(VLOOKUP($B111,Rose!Z$4:AE$32,4,FALSE)),,VLOOKUP($B111,Rose!Z$4:AE$32,4,FALSE))</f>
        <v>0</v>
      </c>
      <c r="W111" s="11">
        <f>IF(ISERROR(VLOOKUP($B111,Rose!AG$4:AL$32,4,FALSE)),,VLOOKUP($B111,Rose!AG$4:AL$32,4,FALSE))</f>
        <v>0</v>
      </c>
      <c r="X111" s="11">
        <f>IF(ISERROR(VLOOKUP($B111,Rose!AN$4:AS$32,4,FALSE)),,VLOOKUP($B111,Rose!AN$4:AS$32,4,FALSE))</f>
        <v>0</v>
      </c>
      <c r="Y111" s="11">
        <f>IF(ISERROR(VLOOKUP($B111,Rose!AU$4:AZ$32,4,FALSE)),,VLOOKUP($B111,Rose!AU$4:AZ$32,4,FALSE))</f>
        <v>0</v>
      </c>
      <c r="Z111" s="11">
        <f>IF(ISERROR(VLOOKUP($B111,Rose!BB$4:BG$32,4,FALSE)),,VLOOKUP($B111,Rose!BB$4:BG$32,4,FALSE))</f>
        <v>0</v>
      </c>
      <c r="AA111" s="11">
        <f>IF(ISERROR(VLOOKUP($B111,Rose!BI$4:BN$32,4,FALSE)),,VLOOKUP($B111,Rose!BI$4:BN$32,4,FALSE))</f>
        <v>10</v>
      </c>
      <c r="AB111" s="11">
        <f>IF(ISERROR(VLOOKUP($B111,Rose!BP$4:BU$32,4,FALSE)),,VLOOKUP($B111,Rose!BP$4:BU$32,4,FALSE))</f>
        <v>0</v>
      </c>
    </row>
    <row r="112" spans="1:28" ht="20" customHeight="1" x14ac:dyDescent="0.15">
      <c r="A112" s="11" t="s">
        <v>28</v>
      </c>
      <c r="B112" s="11" t="s">
        <v>260</v>
      </c>
      <c r="C112" s="11" t="s">
        <v>664</v>
      </c>
      <c r="D112" s="11">
        <v>12</v>
      </c>
      <c r="E112" s="11">
        <v>2</v>
      </c>
      <c r="F112" s="11">
        <v>5.1875</v>
      </c>
      <c r="G112" s="11">
        <v>5.1875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Q112" s="13"/>
      <c r="R112" s="13"/>
      <c r="S112" s="11">
        <f>IF(ISERROR(VLOOKUP($B112,Rose!D$4:J$32,4,FALSE)),,VLOOKUP($B112,Rose!D$4:J$32,4,FALSE))</f>
        <v>0</v>
      </c>
      <c r="T112" s="11">
        <f>IF(ISERROR(VLOOKUP($B112,Rose!L$4:Q$32,4,FALSE)),,VLOOKUP($B112,Rose!L$4:Q$32,4,FALSE))</f>
        <v>0</v>
      </c>
      <c r="U112" s="11">
        <f>IF(ISERROR(VLOOKUP($B112,Rose!S$4:X$32,4,FALSE)),,VLOOKUP($B112,Rose!S$4:X$32,4,FALSE))</f>
        <v>0</v>
      </c>
      <c r="V112" s="11">
        <f>IF(ISERROR(VLOOKUP($B112,Rose!Z$4:AE$32,4,FALSE)),,VLOOKUP($B112,Rose!Z$4:AE$32,4,FALSE))</f>
        <v>0</v>
      </c>
      <c r="W112" s="11">
        <f>IF(ISERROR(VLOOKUP($B112,Rose!AG$4:AL$32,4,FALSE)),,VLOOKUP($B112,Rose!AG$4:AL$32,4,FALSE))</f>
        <v>0</v>
      </c>
      <c r="X112" s="11">
        <f>IF(ISERROR(VLOOKUP($B112,Rose!AN$4:AS$32,4,FALSE)),,VLOOKUP($B112,Rose!AN$4:AS$32,4,FALSE))</f>
        <v>0</v>
      </c>
      <c r="Y112" s="11">
        <f>IF(ISERROR(VLOOKUP($B112,Rose!AU$4:AZ$32,4,FALSE)),,VLOOKUP($B112,Rose!AU$4:AZ$32,4,FALSE))</f>
        <v>0</v>
      </c>
      <c r="Z112" s="11">
        <f>IF(ISERROR(VLOOKUP($B112,Rose!BB$4:BG$32,4,FALSE)),,VLOOKUP($B112,Rose!BB$4:BG$32,4,FALSE))</f>
        <v>0</v>
      </c>
      <c r="AA112" s="11">
        <f>IF(ISERROR(VLOOKUP($B112,Rose!BI$4:BN$32,4,FALSE)),,VLOOKUP($B112,Rose!BI$4:BN$32,4,FALSE))</f>
        <v>0</v>
      </c>
      <c r="AB112" s="11">
        <f>IF(ISERROR(VLOOKUP($B112,Rose!BP$4:BU$32,4,FALSE)),,VLOOKUP($B112,Rose!BP$4:BU$32,4,FALSE))</f>
        <v>0</v>
      </c>
    </row>
    <row r="113" spans="1:28" ht="20" customHeight="1" x14ac:dyDescent="0.15">
      <c r="A113" s="11" t="s">
        <v>28</v>
      </c>
      <c r="B113" s="11" t="s">
        <v>819</v>
      </c>
      <c r="C113" s="11" t="s">
        <v>121</v>
      </c>
      <c r="D113" s="11">
        <v>6</v>
      </c>
      <c r="E113" s="11">
        <v>14</v>
      </c>
      <c r="F113" s="11">
        <v>5.7525199999999996</v>
      </c>
      <c r="G113" s="11">
        <v>5.5950100000000003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4</v>
      </c>
      <c r="N113" s="11">
        <v>0</v>
      </c>
      <c r="O113" s="11">
        <v>0</v>
      </c>
      <c r="Q113" s="13"/>
      <c r="R113" s="13"/>
      <c r="S113" s="11">
        <f>IF(ISERROR(VLOOKUP($B113,Rose!D$4:J$32,4,FALSE)),,VLOOKUP($B113,Rose!D$4:J$32,4,FALSE))</f>
        <v>0</v>
      </c>
      <c r="T113" s="11">
        <f>IF(ISERROR(VLOOKUP($B113,Rose!L$4:Q$32,4,FALSE)),,VLOOKUP($B113,Rose!L$4:Q$32,4,FALSE))</f>
        <v>0</v>
      </c>
      <c r="U113" s="11">
        <f>IF(ISERROR(VLOOKUP($B113,Rose!S$4:X$32,4,FALSE)),,VLOOKUP($B113,Rose!S$4:X$32,4,FALSE))</f>
        <v>0</v>
      </c>
      <c r="V113" s="11">
        <f>IF(ISERROR(VLOOKUP($B113,Rose!Z$4:AE$32,4,FALSE)),,VLOOKUP($B113,Rose!Z$4:AE$32,4,FALSE))</f>
        <v>0</v>
      </c>
      <c r="W113" s="11">
        <f>IF(ISERROR(VLOOKUP($B113,Rose!AG$4:AL$32,4,FALSE)),,VLOOKUP($B113,Rose!AG$4:AL$32,4,FALSE))</f>
        <v>0</v>
      </c>
      <c r="X113" s="11">
        <f>IF(ISERROR(VLOOKUP($B113,Rose!AN$4:AS$32,4,FALSE)),,VLOOKUP($B113,Rose!AN$4:AS$32,4,FALSE))</f>
        <v>0</v>
      </c>
      <c r="Y113" s="11">
        <f>IF(ISERROR(VLOOKUP($B113,Rose!AU$4:AZ$32,4,FALSE)),,VLOOKUP($B113,Rose!AU$4:AZ$32,4,FALSE))</f>
        <v>0</v>
      </c>
      <c r="Z113" s="11">
        <f>IF(ISERROR(VLOOKUP($B113,Rose!BB$4:BG$32,4,FALSE)),,VLOOKUP($B113,Rose!BB$4:BG$32,4,FALSE))</f>
        <v>0</v>
      </c>
      <c r="AA113" s="11">
        <f>IF(ISERROR(VLOOKUP($B113,Rose!BI$4:BN$32,4,FALSE)),,VLOOKUP($B113,Rose!BI$4:BN$32,4,FALSE))</f>
        <v>0</v>
      </c>
      <c r="AB113" s="11">
        <f>IF(ISERROR(VLOOKUP($B113,Rose!BP$4:BU$32,4,FALSE)),,VLOOKUP($B113,Rose!BP$4:BU$32,4,FALSE))</f>
        <v>0</v>
      </c>
    </row>
    <row r="114" spans="1:28" ht="20" customHeight="1" x14ac:dyDescent="0.15">
      <c r="A114" s="11" t="s">
        <v>28</v>
      </c>
      <c r="B114" s="11" t="s">
        <v>489</v>
      </c>
      <c r="C114" s="11" t="s">
        <v>97</v>
      </c>
      <c r="D114" s="11">
        <v>12</v>
      </c>
      <c r="E114" s="11">
        <v>11</v>
      </c>
      <c r="F114" s="11">
        <v>5.78409</v>
      </c>
      <c r="G114" s="11">
        <v>5.5113599999999998</v>
      </c>
      <c r="H114" s="11">
        <v>1</v>
      </c>
      <c r="I114" s="11">
        <v>0</v>
      </c>
      <c r="J114" s="11">
        <v>0</v>
      </c>
      <c r="K114" s="11">
        <v>0</v>
      </c>
      <c r="L114" s="11">
        <v>0</v>
      </c>
      <c r="M114" s="11">
        <v>4</v>
      </c>
      <c r="N114" s="11">
        <v>0</v>
      </c>
      <c r="O114" s="11">
        <v>2</v>
      </c>
      <c r="Q114" s="13"/>
      <c r="R114" s="13"/>
      <c r="S114" s="11">
        <f>IF(ISERROR(VLOOKUP($B114,Rose!D$4:J$32,4,FALSE)),,VLOOKUP($B114,Rose!D$4:J$32,4,FALSE))</f>
        <v>0</v>
      </c>
      <c r="T114" s="11">
        <f>IF(ISERROR(VLOOKUP($B114,Rose!L$4:Q$32,4,FALSE)),,VLOOKUP($B114,Rose!L$4:Q$32,4,FALSE))</f>
        <v>0</v>
      </c>
      <c r="U114" s="11">
        <f>IF(ISERROR(VLOOKUP($B114,Rose!S$4:X$32,4,FALSE)),,VLOOKUP($B114,Rose!S$4:X$32,4,FALSE))</f>
        <v>0</v>
      </c>
      <c r="V114" s="11">
        <f>IF(ISERROR(VLOOKUP($B114,Rose!Z$4:AE$32,4,FALSE)),,VLOOKUP($B114,Rose!Z$4:AE$32,4,FALSE))</f>
        <v>0</v>
      </c>
      <c r="W114" s="11">
        <f>IF(ISERROR(VLOOKUP($B114,Rose!AG$4:AL$32,4,FALSE)),,VLOOKUP($B114,Rose!AG$4:AL$32,4,FALSE))</f>
        <v>0</v>
      </c>
      <c r="X114" s="11">
        <f>IF(ISERROR(VLOOKUP($B114,Rose!AN$4:AS$32,4,FALSE)),,VLOOKUP($B114,Rose!AN$4:AS$32,4,FALSE))</f>
        <v>0</v>
      </c>
      <c r="Y114" s="11">
        <f>IF(ISERROR(VLOOKUP($B114,Rose!AU$4:AZ$32,4,FALSE)),,VLOOKUP($B114,Rose!AU$4:AZ$32,4,FALSE))</f>
        <v>0</v>
      </c>
      <c r="Z114" s="11">
        <f>IF(ISERROR(VLOOKUP($B114,Rose!BB$4:BG$32,4,FALSE)),,VLOOKUP($B114,Rose!BB$4:BG$32,4,FALSE))</f>
        <v>0</v>
      </c>
      <c r="AA114" s="11">
        <f>IF(ISERROR(VLOOKUP($B114,Rose!BI$4:BN$32,4,FALSE)),,VLOOKUP($B114,Rose!BI$4:BN$32,4,FALSE))</f>
        <v>0</v>
      </c>
      <c r="AB114" s="11">
        <f>IF(ISERROR(VLOOKUP($B114,Rose!BP$4:BU$32,4,FALSE)),,VLOOKUP($B114,Rose!BP$4:BU$32,4,FALSE))</f>
        <v>0</v>
      </c>
    </row>
    <row r="115" spans="1:28" ht="20" customHeight="1" x14ac:dyDescent="0.15">
      <c r="A115" s="11" t="s">
        <v>28</v>
      </c>
      <c r="B115" s="11" t="s">
        <v>749</v>
      </c>
      <c r="C115" s="11" t="s">
        <v>98</v>
      </c>
      <c r="D115" s="11">
        <v>28</v>
      </c>
      <c r="E115" s="11">
        <v>6</v>
      </c>
      <c r="F115" s="11">
        <v>6.2062499999999998</v>
      </c>
      <c r="G115" s="11">
        <v>7.1854199999999997</v>
      </c>
      <c r="H115" s="11">
        <v>2</v>
      </c>
      <c r="I115" s="11">
        <v>0</v>
      </c>
      <c r="J115" s="11">
        <v>0</v>
      </c>
      <c r="K115" s="11">
        <v>0</v>
      </c>
      <c r="L115" s="11">
        <v>0</v>
      </c>
      <c r="M115" s="11">
        <v>2</v>
      </c>
      <c r="N115" s="11">
        <v>0</v>
      </c>
      <c r="O115" s="11">
        <v>0</v>
      </c>
      <c r="Q115" s="13"/>
      <c r="R115" s="13"/>
      <c r="S115" s="11">
        <f>IF(ISERROR(VLOOKUP($B115,Rose!D$4:J$32,4,FALSE)),,VLOOKUP($B115,Rose!D$4:J$32,4,FALSE))</f>
        <v>0</v>
      </c>
      <c r="T115" s="11">
        <f>IF(ISERROR(VLOOKUP($B115,Rose!L$4:Q$32,4,FALSE)),,VLOOKUP($B115,Rose!L$4:Q$32,4,FALSE))</f>
        <v>0</v>
      </c>
      <c r="U115" s="11">
        <f>IF(ISERROR(VLOOKUP($B115,Rose!S$4:X$32,4,FALSE)),,VLOOKUP($B115,Rose!S$4:X$32,4,FALSE))</f>
        <v>0</v>
      </c>
      <c r="V115" s="11">
        <f>IF(ISERROR(VLOOKUP($B115,Rose!Z$4:AE$32,4,FALSE)),,VLOOKUP($B115,Rose!Z$4:AE$32,4,FALSE))</f>
        <v>0</v>
      </c>
      <c r="W115" s="11">
        <f>IF(ISERROR(VLOOKUP($B115,Rose!AG$4:AL$32,4,FALSE)),,VLOOKUP($B115,Rose!AG$4:AL$32,4,FALSE))</f>
        <v>0</v>
      </c>
      <c r="X115" s="11">
        <f>IF(ISERROR(VLOOKUP($B115,Rose!AN$4:AS$32,4,FALSE)),,VLOOKUP($B115,Rose!AN$4:AS$32,4,FALSE))</f>
        <v>0</v>
      </c>
      <c r="Y115" s="11">
        <f>IF(ISERROR(VLOOKUP($B115,Rose!AU$4:AZ$32,4,FALSE)),,VLOOKUP($B115,Rose!AU$4:AZ$32,4,FALSE))</f>
        <v>0</v>
      </c>
      <c r="Z115" s="11">
        <f>IF(ISERROR(VLOOKUP($B115,Rose!BB$4:BG$32,4,FALSE)),,VLOOKUP($B115,Rose!BB$4:BG$32,4,FALSE))</f>
        <v>0</v>
      </c>
      <c r="AA115" s="11">
        <f>IF(ISERROR(VLOOKUP($B115,Rose!BI$4:BN$32,4,FALSE)),,VLOOKUP($B115,Rose!BI$4:BN$32,4,FALSE))</f>
        <v>0</v>
      </c>
      <c r="AB115" s="11">
        <f>IF(ISERROR(VLOOKUP($B115,Rose!BP$4:BU$32,4,FALSE)),,VLOOKUP($B115,Rose!BP$4:BU$32,4,FALSE))</f>
        <v>0</v>
      </c>
    </row>
    <row r="116" spans="1:28" ht="20" customHeight="1" x14ac:dyDescent="0.15">
      <c r="A116" s="11" t="s">
        <v>28</v>
      </c>
      <c r="B116" s="11" t="s">
        <v>292</v>
      </c>
      <c r="C116" s="11" t="s">
        <v>98</v>
      </c>
      <c r="D116" s="11">
        <v>28</v>
      </c>
      <c r="E116" s="11">
        <v>19</v>
      </c>
      <c r="F116" s="11">
        <v>6.1578900000000001</v>
      </c>
      <c r="G116" s="11">
        <v>6.0789499999999999</v>
      </c>
      <c r="H116" s="11">
        <v>1</v>
      </c>
      <c r="I116" s="11">
        <v>0</v>
      </c>
      <c r="J116" s="11">
        <v>0</v>
      </c>
      <c r="K116" s="11">
        <v>0</v>
      </c>
      <c r="L116" s="11">
        <v>0</v>
      </c>
      <c r="M116" s="11">
        <v>5</v>
      </c>
      <c r="N116" s="11">
        <v>0</v>
      </c>
      <c r="O116" s="11">
        <v>1</v>
      </c>
      <c r="Q116" s="13"/>
      <c r="R116" s="13"/>
      <c r="S116" s="11">
        <f>IF(ISERROR(VLOOKUP($B116,Rose!D$4:J$32,4,FALSE)),,VLOOKUP($B116,Rose!D$4:J$32,4,FALSE))</f>
        <v>0</v>
      </c>
      <c r="T116" s="11">
        <f>IF(ISERROR(VLOOKUP($B116,Rose!L$4:Q$32,4,FALSE)),,VLOOKUP($B116,Rose!L$4:Q$32,4,FALSE))</f>
        <v>0</v>
      </c>
      <c r="U116" s="11">
        <f>IF(ISERROR(VLOOKUP($B116,Rose!S$4:X$32,4,FALSE)),,VLOOKUP($B116,Rose!S$4:X$32,4,FALSE))</f>
        <v>0</v>
      </c>
      <c r="V116" s="11">
        <f>IF(ISERROR(VLOOKUP($B116,Rose!Z$4:AE$32,4,FALSE)),,VLOOKUP($B116,Rose!Z$4:AE$32,4,FALSE))</f>
        <v>0</v>
      </c>
      <c r="W116" s="11">
        <f>IF(ISERROR(VLOOKUP($B116,Rose!AG$4:AL$32,4,FALSE)),,VLOOKUP($B116,Rose!AG$4:AL$32,4,FALSE))</f>
        <v>0</v>
      </c>
      <c r="X116" s="11">
        <f>IF(ISERROR(VLOOKUP($B116,Rose!AN$4:AS$32,4,FALSE)),,VLOOKUP($B116,Rose!AN$4:AS$32,4,FALSE))</f>
        <v>0</v>
      </c>
      <c r="Y116" s="11">
        <f>IF(ISERROR(VLOOKUP($B116,Rose!AU$4:AZ$32,4,FALSE)),,VLOOKUP($B116,Rose!AU$4:AZ$32,4,FALSE))</f>
        <v>0</v>
      </c>
      <c r="Z116" s="11">
        <f>IF(ISERROR(VLOOKUP($B116,Rose!BB$4:BG$32,4,FALSE)),,VLOOKUP($B116,Rose!BB$4:BG$32,4,FALSE))</f>
        <v>1</v>
      </c>
      <c r="AA116" s="11">
        <f>IF(ISERROR(VLOOKUP($B116,Rose!BI$4:BN$32,4,FALSE)),,VLOOKUP($B116,Rose!BI$4:BN$32,4,FALSE))</f>
        <v>0</v>
      </c>
      <c r="AB116" s="11">
        <f>IF(ISERROR(VLOOKUP($B116,Rose!BP$4:BU$32,4,FALSE)),,VLOOKUP($B116,Rose!BP$4:BU$32,4,FALSE))</f>
        <v>0</v>
      </c>
    </row>
    <row r="117" spans="1:28" ht="20" customHeight="1" x14ac:dyDescent="0.15">
      <c r="A117" s="11" t="s">
        <v>28</v>
      </c>
      <c r="B117" s="11" t="s">
        <v>541</v>
      </c>
      <c r="C117" s="11" t="s">
        <v>664</v>
      </c>
      <c r="D117" s="11">
        <v>17</v>
      </c>
      <c r="E117" s="11">
        <v>2</v>
      </c>
      <c r="F117" s="11">
        <v>6</v>
      </c>
      <c r="G117" s="11">
        <v>6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Q117" s="13"/>
      <c r="R117" s="13"/>
      <c r="S117" s="11">
        <f>IF(ISERROR(VLOOKUP($B117,Rose!D$4:J$32,4,FALSE)),,VLOOKUP($B117,Rose!D$4:J$32,4,FALSE))</f>
        <v>0</v>
      </c>
      <c r="T117" s="11">
        <f>IF(ISERROR(VLOOKUP($B117,Rose!L$4:Q$32,4,FALSE)),,VLOOKUP($B117,Rose!L$4:Q$32,4,FALSE))</f>
        <v>0</v>
      </c>
      <c r="U117" s="11">
        <f>IF(ISERROR(VLOOKUP($B117,Rose!S$4:X$32,4,FALSE)),,VLOOKUP($B117,Rose!S$4:X$32,4,FALSE))</f>
        <v>0</v>
      </c>
      <c r="V117" s="11">
        <f>IF(ISERROR(VLOOKUP($B117,Rose!Z$4:AE$32,4,FALSE)),,VLOOKUP($B117,Rose!Z$4:AE$32,4,FALSE))</f>
        <v>0</v>
      </c>
      <c r="W117" s="11">
        <f>IF(ISERROR(VLOOKUP($B117,Rose!AG$4:AL$32,4,FALSE)),,VLOOKUP($B117,Rose!AG$4:AL$32,4,FALSE))</f>
        <v>0</v>
      </c>
      <c r="X117" s="11">
        <f>IF(ISERROR(VLOOKUP($B117,Rose!AN$4:AS$32,4,FALSE)),,VLOOKUP($B117,Rose!AN$4:AS$32,4,FALSE))</f>
        <v>0</v>
      </c>
      <c r="Y117" s="11">
        <f>IF(ISERROR(VLOOKUP($B117,Rose!AU$4:AZ$32,4,FALSE)),,VLOOKUP($B117,Rose!AU$4:AZ$32,4,FALSE))</f>
        <v>0</v>
      </c>
      <c r="Z117" s="11">
        <f>IF(ISERROR(VLOOKUP($B117,Rose!BB$4:BG$32,4,FALSE)),,VLOOKUP($B117,Rose!BB$4:BG$32,4,FALSE))</f>
        <v>0</v>
      </c>
      <c r="AA117" s="11">
        <f>IF(ISERROR(VLOOKUP($B117,Rose!BI$4:BN$32,4,FALSE)),,VLOOKUP($B117,Rose!BI$4:BN$32,4,FALSE))</f>
        <v>0</v>
      </c>
      <c r="AB117" s="11">
        <f>IF(ISERROR(VLOOKUP($B117,Rose!BP$4:BU$32,4,FALSE)),,VLOOKUP($B117,Rose!BP$4:BU$32,4,FALSE))</f>
        <v>0</v>
      </c>
    </row>
    <row r="118" spans="1:28" ht="20" customHeight="1" x14ac:dyDescent="0.15">
      <c r="A118" s="11" t="s">
        <v>28</v>
      </c>
      <c r="B118" s="11" t="s">
        <v>490</v>
      </c>
      <c r="C118" s="11" t="s">
        <v>194</v>
      </c>
      <c r="D118" s="11">
        <v>5</v>
      </c>
      <c r="E118" s="11">
        <v>20</v>
      </c>
      <c r="F118" s="11">
        <v>5.8812499999999996</v>
      </c>
      <c r="G118" s="11">
        <v>5.8312499999999998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1</v>
      </c>
      <c r="O118" s="11">
        <v>0</v>
      </c>
      <c r="Q118" s="13"/>
      <c r="R118" s="13"/>
      <c r="S118" s="11">
        <f>IF(ISERROR(VLOOKUP($B118,Rose!D$4:J$32,4,FALSE)),,VLOOKUP($B118,Rose!D$4:J$32,4,FALSE))</f>
        <v>0</v>
      </c>
      <c r="T118" s="11">
        <f>IF(ISERROR(VLOOKUP($B118,Rose!L$4:Q$32,4,FALSE)),,VLOOKUP($B118,Rose!L$4:Q$32,4,FALSE))</f>
        <v>0</v>
      </c>
      <c r="U118" s="11">
        <f>IF(ISERROR(VLOOKUP($B118,Rose!S$4:X$32,4,FALSE)),,VLOOKUP($B118,Rose!S$4:X$32,4,FALSE))</f>
        <v>0</v>
      </c>
      <c r="V118" s="11">
        <f>IF(ISERROR(VLOOKUP($B118,Rose!Z$4:AE$32,4,FALSE)),,VLOOKUP($B118,Rose!Z$4:AE$32,4,FALSE))</f>
        <v>0</v>
      </c>
      <c r="W118" s="11">
        <f>IF(ISERROR(VLOOKUP($B118,Rose!AG$4:AL$32,4,FALSE)),,VLOOKUP($B118,Rose!AG$4:AL$32,4,FALSE))</f>
        <v>0</v>
      </c>
      <c r="X118" s="11">
        <f>IF(ISERROR(VLOOKUP($B118,Rose!AN$4:AS$32,4,FALSE)),,VLOOKUP($B118,Rose!AN$4:AS$32,4,FALSE))</f>
        <v>0</v>
      </c>
      <c r="Y118" s="11">
        <f>IF(ISERROR(VLOOKUP($B118,Rose!AU$4:AZ$32,4,FALSE)),,VLOOKUP($B118,Rose!AU$4:AZ$32,4,FALSE))</f>
        <v>0</v>
      </c>
      <c r="Z118" s="11">
        <f>IF(ISERROR(VLOOKUP($B118,Rose!BB$4:BG$32,4,FALSE)),,VLOOKUP($B118,Rose!BB$4:BG$32,4,FALSE))</f>
        <v>0</v>
      </c>
      <c r="AA118" s="11">
        <f>IF(ISERROR(VLOOKUP($B118,Rose!BI$4:BN$32,4,FALSE)),,VLOOKUP($B118,Rose!BI$4:BN$32,4,FALSE))</f>
        <v>0</v>
      </c>
      <c r="AB118" s="11">
        <f>IF(ISERROR(VLOOKUP($B118,Rose!BP$4:BU$32,4,FALSE)),,VLOOKUP($B118,Rose!BP$4:BU$32,4,FALSE))</f>
        <v>0</v>
      </c>
    </row>
    <row r="119" spans="1:28" ht="20" customHeight="1" x14ac:dyDescent="0.15">
      <c r="A119" s="11" t="s">
        <v>28</v>
      </c>
      <c r="B119" s="11" t="s">
        <v>367</v>
      </c>
      <c r="C119" s="11" t="s">
        <v>521</v>
      </c>
      <c r="D119" s="11">
        <v>10</v>
      </c>
      <c r="E119" s="11">
        <v>16</v>
      </c>
      <c r="F119" s="11">
        <v>5.7890600000000001</v>
      </c>
      <c r="G119" s="11">
        <v>5.5703100000000001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5</v>
      </c>
      <c r="N119" s="11">
        <v>1</v>
      </c>
      <c r="O119" s="11">
        <v>0</v>
      </c>
      <c r="Q119" s="13"/>
      <c r="R119" s="13"/>
      <c r="S119" s="11">
        <f>IF(ISERROR(VLOOKUP($B119,Rose!D$4:J$32,4,FALSE)),,VLOOKUP($B119,Rose!D$4:J$32,4,FALSE))</f>
        <v>0</v>
      </c>
      <c r="T119" s="11">
        <f>IF(ISERROR(VLOOKUP($B119,Rose!L$4:Q$32,4,FALSE)),,VLOOKUP($B119,Rose!L$4:Q$32,4,FALSE))</f>
        <v>0</v>
      </c>
      <c r="U119" s="11">
        <f>IF(ISERROR(VLOOKUP($B119,Rose!S$4:X$32,4,FALSE)),,VLOOKUP($B119,Rose!S$4:X$32,4,FALSE))</f>
        <v>0</v>
      </c>
      <c r="V119" s="11">
        <f>IF(ISERROR(VLOOKUP($B119,Rose!Z$4:AE$32,4,FALSE)),,VLOOKUP($B119,Rose!Z$4:AE$32,4,FALSE))</f>
        <v>0</v>
      </c>
      <c r="W119" s="11">
        <f>IF(ISERROR(VLOOKUP($B119,Rose!AG$4:AL$32,4,FALSE)),,VLOOKUP($B119,Rose!AG$4:AL$32,4,FALSE))</f>
        <v>0</v>
      </c>
      <c r="X119" s="11">
        <f>IF(ISERROR(VLOOKUP($B119,Rose!AN$4:AS$32,4,FALSE)),,VLOOKUP($B119,Rose!AN$4:AS$32,4,FALSE))</f>
        <v>0</v>
      </c>
      <c r="Y119" s="11">
        <f>IF(ISERROR(VLOOKUP($B119,Rose!AU$4:AZ$32,4,FALSE)),,VLOOKUP($B119,Rose!AU$4:AZ$32,4,FALSE))</f>
        <v>0</v>
      </c>
      <c r="Z119" s="11">
        <f>IF(ISERROR(VLOOKUP($B119,Rose!BB$4:BG$32,4,FALSE)),,VLOOKUP($B119,Rose!BB$4:BG$32,4,FALSE))</f>
        <v>0</v>
      </c>
      <c r="AA119" s="11">
        <f>IF(ISERROR(VLOOKUP($B119,Rose!BI$4:BN$32,4,FALSE)),,VLOOKUP($B119,Rose!BI$4:BN$32,4,FALSE))</f>
        <v>0</v>
      </c>
      <c r="AB119" s="11">
        <f>IF(ISERROR(VLOOKUP($B119,Rose!BP$4:BU$32,4,FALSE)),,VLOOKUP($B119,Rose!BP$4:BU$32,4,FALSE))</f>
        <v>0</v>
      </c>
    </row>
    <row r="120" spans="1:28" ht="20" customHeight="1" x14ac:dyDescent="0.15">
      <c r="A120" s="11" t="s">
        <v>28</v>
      </c>
      <c r="B120" s="11" t="s">
        <v>573</v>
      </c>
      <c r="C120" s="11" t="s">
        <v>96</v>
      </c>
      <c r="D120" s="11">
        <v>1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Q120" s="13"/>
      <c r="R120" s="13"/>
      <c r="S120" s="11">
        <f>IF(ISERROR(VLOOKUP($B120,Rose!D$4:J$32,4,FALSE)),,VLOOKUP($B120,Rose!D$4:J$32,4,FALSE))</f>
        <v>0</v>
      </c>
      <c r="T120" s="11">
        <f>IF(ISERROR(VLOOKUP($B120,Rose!L$4:Q$32,4,FALSE)),,VLOOKUP($B120,Rose!L$4:Q$32,4,FALSE))</f>
        <v>0</v>
      </c>
      <c r="U120" s="11">
        <f>IF(ISERROR(VLOOKUP($B120,Rose!S$4:X$32,4,FALSE)),,VLOOKUP($B120,Rose!S$4:X$32,4,FALSE))</f>
        <v>0</v>
      </c>
      <c r="V120" s="11">
        <f>IF(ISERROR(VLOOKUP($B120,Rose!Z$4:AE$32,4,FALSE)),,VLOOKUP($B120,Rose!Z$4:AE$32,4,FALSE))</f>
        <v>0</v>
      </c>
      <c r="W120" s="11">
        <f>IF(ISERROR(VLOOKUP($B120,Rose!AG$4:AL$32,4,FALSE)),,VLOOKUP($B120,Rose!AG$4:AL$32,4,FALSE))</f>
        <v>0</v>
      </c>
      <c r="X120" s="11">
        <f>IF(ISERROR(VLOOKUP($B120,Rose!AN$4:AS$32,4,FALSE)),,VLOOKUP($B120,Rose!AN$4:AS$32,4,FALSE))</f>
        <v>0</v>
      </c>
      <c r="Y120" s="11">
        <f>IF(ISERROR(VLOOKUP($B120,Rose!AU$4:AZ$32,4,FALSE)),,VLOOKUP($B120,Rose!AU$4:AZ$32,4,FALSE))</f>
        <v>0</v>
      </c>
      <c r="Z120" s="11">
        <f>IF(ISERROR(VLOOKUP($B120,Rose!BB$4:BG$32,4,FALSE)),,VLOOKUP($B120,Rose!BB$4:BG$32,4,FALSE))</f>
        <v>0</v>
      </c>
      <c r="AA120" s="11">
        <f>IF(ISERROR(VLOOKUP($B120,Rose!BI$4:BN$32,4,FALSE)),,VLOOKUP($B120,Rose!BI$4:BN$32,4,FALSE))</f>
        <v>0</v>
      </c>
      <c r="AB120" s="11">
        <f>IF(ISERROR(VLOOKUP($B120,Rose!BP$4:BU$32,4,FALSE)),,VLOOKUP($B120,Rose!BP$4:BU$32,4,FALSE))</f>
        <v>0</v>
      </c>
    </row>
    <row r="121" spans="1:28" ht="20" customHeight="1" x14ac:dyDescent="0.15">
      <c r="A121" s="11" t="s">
        <v>28</v>
      </c>
      <c r="B121" s="11" t="s">
        <v>425</v>
      </c>
      <c r="C121" s="11" t="s">
        <v>664</v>
      </c>
      <c r="D121" s="11">
        <v>6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Q121" s="13"/>
      <c r="R121" s="13"/>
      <c r="S121" s="11">
        <f>IF(ISERROR(VLOOKUP($B121,Rose!D$4:J$32,4,FALSE)),,VLOOKUP($B121,Rose!D$4:J$32,4,FALSE))</f>
        <v>0</v>
      </c>
      <c r="T121" s="11">
        <f>IF(ISERROR(VLOOKUP($B121,Rose!L$4:Q$32,4,FALSE)),,VLOOKUP($B121,Rose!L$4:Q$32,4,FALSE))</f>
        <v>0</v>
      </c>
      <c r="U121" s="11">
        <f>IF(ISERROR(VLOOKUP($B121,Rose!S$4:X$32,4,FALSE)),,VLOOKUP($B121,Rose!S$4:X$32,4,FALSE))</f>
        <v>0</v>
      </c>
      <c r="V121" s="11">
        <f>IF(ISERROR(VLOOKUP($B121,Rose!Z$4:AE$32,4,FALSE)),,VLOOKUP($B121,Rose!Z$4:AE$32,4,FALSE))</f>
        <v>0</v>
      </c>
      <c r="W121" s="11">
        <f>IF(ISERROR(VLOOKUP($B121,Rose!AG$4:AL$32,4,FALSE)),,VLOOKUP($B121,Rose!AG$4:AL$32,4,FALSE))</f>
        <v>0</v>
      </c>
      <c r="X121" s="11">
        <f>IF(ISERROR(VLOOKUP($B121,Rose!AN$4:AS$32,4,FALSE)),,VLOOKUP($B121,Rose!AN$4:AS$32,4,FALSE))</f>
        <v>0</v>
      </c>
      <c r="Y121" s="11">
        <f>IF(ISERROR(VLOOKUP($B121,Rose!AU$4:AZ$32,4,FALSE)),,VLOOKUP($B121,Rose!AU$4:AZ$32,4,FALSE))</f>
        <v>0</v>
      </c>
      <c r="Z121" s="11">
        <f>IF(ISERROR(VLOOKUP($B121,Rose!BB$4:BG$32,4,FALSE)),,VLOOKUP($B121,Rose!BB$4:BG$32,4,FALSE))</f>
        <v>0</v>
      </c>
      <c r="AA121" s="11">
        <f>IF(ISERROR(VLOOKUP($B121,Rose!BI$4:BN$32,4,FALSE)),,VLOOKUP($B121,Rose!BI$4:BN$32,4,FALSE))</f>
        <v>0</v>
      </c>
      <c r="AB121" s="11">
        <f>IF(ISERROR(VLOOKUP($B121,Rose!BP$4:BU$32,4,FALSE)),,VLOOKUP($B121,Rose!BP$4:BU$32,4,FALSE))</f>
        <v>0</v>
      </c>
    </row>
    <row r="122" spans="1:28" ht="20" customHeight="1" x14ac:dyDescent="0.15">
      <c r="A122" s="11" t="s">
        <v>28</v>
      </c>
      <c r="B122" s="11" t="s">
        <v>750</v>
      </c>
      <c r="C122" s="11" t="s">
        <v>95</v>
      </c>
      <c r="D122" s="11">
        <v>37</v>
      </c>
      <c r="E122" s="11">
        <v>20</v>
      </c>
      <c r="F122" s="11">
        <v>6.0894700000000004</v>
      </c>
      <c r="G122" s="11">
        <v>6.2927600000000004</v>
      </c>
      <c r="H122" s="11">
        <v>1</v>
      </c>
      <c r="I122" s="11">
        <v>0</v>
      </c>
      <c r="J122" s="11">
        <v>0</v>
      </c>
      <c r="K122" s="11">
        <v>0</v>
      </c>
      <c r="L122" s="11">
        <v>4</v>
      </c>
      <c r="M122" s="11">
        <v>4</v>
      </c>
      <c r="N122" s="11">
        <v>0</v>
      </c>
      <c r="O122" s="11">
        <v>0</v>
      </c>
      <c r="Q122" s="13"/>
      <c r="R122" s="13"/>
      <c r="S122" s="11">
        <f>IF(ISERROR(VLOOKUP($B122,Rose!D$4:J$32,4,FALSE)),,VLOOKUP($B122,Rose!D$4:J$32,4,FALSE))</f>
        <v>0</v>
      </c>
      <c r="T122" s="11">
        <f>IF(ISERROR(VLOOKUP($B122,Rose!L$4:Q$32,4,FALSE)),,VLOOKUP($B122,Rose!L$4:Q$32,4,FALSE))</f>
        <v>0</v>
      </c>
      <c r="U122" s="11">
        <f>IF(ISERROR(VLOOKUP($B122,Rose!S$4:X$32,4,FALSE)),,VLOOKUP($B122,Rose!S$4:X$32,4,FALSE))</f>
        <v>0</v>
      </c>
      <c r="V122" s="11">
        <f>IF(ISERROR(VLOOKUP($B122,Rose!Z$4:AE$32,4,FALSE)),,VLOOKUP($B122,Rose!Z$4:AE$32,4,FALSE))</f>
        <v>0</v>
      </c>
      <c r="W122" s="11">
        <f>IF(ISERROR(VLOOKUP($B122,Rose!AG$4:AL$32,4,FALSE)),,VLOOKUP($B122,Rose!AG$4:AL$32,4,FALSE))</f>
        <v>0</v>
      </c>
      <c r="X122" s="11">
        <f>IF(ISERROR(VLOOKUP($B122,Rose!AN$4:AS$32,4,FALSE)),,VLOOKUP($B122,Rose!AN$4:AS$32,4,FALSE))</f>
        <v>0</v>
      </c>
      <c r="Y122" s="11">
        <f>IF(ISERROR(VLOOKUP($B122,Rose!AU$4:AZ$32,4,FALSE)),,VLOOKUP($B122,Rose!AU$4:AZ$32,4,FALSE))</f>
        <v>0</v>
      </c>
      <c r="Z122" s="11">
        <f>IF(ISERROR(VLOOKUP($B122,Rose!BB$4:BG$32,4,FALSE)),,VLOOKUP($B122,Rose!BB$4:BG$32,4,FALSE))</f>
        <v>23</v>
      </c>
      <c r="AA122" s="11">
        <f>IF(ISERROR(VLOOKUP($B122,Rose!BI$4:BN$32,4,FALSE)),,VLOOKUP($B122,Rose!BI$4:BN$32,4,FALSE))</f>
        <v>0</v>
      </c>
      <c r="AB122" s="11">
        <f>IF(ISERROR(VLOOKUP($B122,Rose!BP$4:BU$32,4,FALSE)),,VLOOKUP($B122,Rose!BP$4:BU$32,4,FALSE))</f>
        <v>0</v>
      </c>
    </row>
    <row r="123" spans="1:28" ht="20" customHeight="1" x14ac:dyDescent="0.15">
      <c r="A123" s="11" t="s">
        <v>28</v>
      </c>
      <c r="B123" s="11" t="s">
        <v>714</v>
      </c>
      <c r="C123" s="11" t="s">
        <v>246</v>
      </c>
      <c r="D123" s="11">
        <v>11</v>
      </c>
      <c r="E123" s="11">
        <v>18</v>
      </c>
      <c r="F123" s="11">
        <v>5.6875</v>
      </c>
      <c r="G123" s="11">
        <v>5.5208300000000001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2</v>
      </c>
      <c r="N123" s="11">
        <v>2</v>
      </c>
      <c r="O123" s="11">
        <v>0</v>
      </c>
      <c r="Q123" s="13"/>
      <c r="R123" s="13"/>
      <c r="S123" s="11">
        <f>IF(ISERROR(VLOOKUP($B123,Rose!D$4:J$32,4,FALSE)),,VLOOKUP($B123,Rose!D$4:J$32,4,FALSE))</f>
        <v>0</v>
      </c>
      <c r="T123" s="11">
        <f>IF(ISERROR(VLOOKUP($B123,Rose!L$4:Q$32,4,FALSE)),,VLOOKUP($B123,Rose!L$4:Q$32,4,FALSE))</f>
        <v>1</v>
      </c>
      <c r="U123" s="11">
        <f>IF(ISERROR(VLOOKUP($B123,Rose!S$4:X$32,4,FALSE)),,VLOOKUP($B123,Rose!S$4:X$32,4,FALSE))</f>
        <v>0</v>
      </c>
      <c r="V123" s="11">
        <f>IF(ISERROR(VLOOKUP($B123,Rose!Z$4:AE$32,4,FALSE)),,VLOOKUP($B123,Rose!Z$4:AE$32,4,FALSE))</f>
        <v>0</v>
      </c>
      <c r="W123" s="11">
        <f>IF(ISERROR(VLOOKUP($B123,Rose!AG$4:AL$32,4,FALSE)),,VLOOKUP($B123,Rose!AG$4:AL$32,4,FALSE))</f>
        <v>0</v>
      </c>
      <c r="X123" s="11">
        <f>IF(ISERROR(VLOOKUP($B123,Rose!AN$4:AS$32,4,FALSE)),,VLOOKUP($B123,Rose!AN$4:AS$32,4,FALSE))</f>
        <v>0</v>
      </c>
      <c r="Y123" s="11">
        <f>IF(ISERROR(VLOOKUP($B123,Rose!AU$4:AZ$32,4,FALSE)),,VLOOKUP($B123,Rose!AU$4:AZ$32,4,FALSE))</f>
        <v>0</v>
      </c>
      <c r="Z123" s="11">
        <f>IF(ISERROR(VLOOKUP($B123,Rose!BB$4:BG$32,4,FALSE)),,VLOOKUP($B123,Rose!BB$4:BG$32,4,FALSE))</f>
        <v>0</v>
      </c>
      <c r="AA123" s="11">
        <f>IF(ISERROR(VLOOKUP($B123,Rose!BI$4:BN$32,4,FALSE)),,VLOOKUP($B123,Rose!BI$4:BN$32,4,FALSE))</f>
        <v>0</v>
      </c>
      <c r="AB123" s="11">
        <f>IF(ISERROR(VLOOKUP($B123,Rose!BP$4:BU$32,4,FALSE)),,VLOOKUP($B123,Rose!BP$4:BU$32,4,FALSE))</f>
        <v>0</v>
      </c>
    </row>
    <row r="124" spans="1:28" ht="20" customHeight="1" x14ac:dyDescent="0.15">
      <c r="A124" s="11" t="s">
        <v>28</v>
      </c>
      <c r="B124" s="11" t="s">
        <v>465</v>
      </c>
      <c r="C124" s="11" t="s">
        <v>519</v>
      </c>
      <c r="D124" s="11">
        <v>6</v>
      </c>
      <c r="E124" s="11">
        <v>15</v>
      </c>
      <c r="F124" s="11">
        <v>5.7208300000000003</v>
      </c>
      <c r="G124" s="11">
        <v>5.6190499999999997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3</v>
      </c>
      <c r="N124" s="11">
        <v>0</v>
      </c>
      <c r="O124" s="11">
        <v>0</v>
      </c>
      <c r="Q124" s="13"/>
      <c r="R124" s="13"/>
      <c r="S124" s="11">
        <f>IF(ISERROR(VLOOKUP($B124,Rose!D$4:J$32,4,FALSE)),,VLOOKUP($B124,Rose!D$4:J$32,4,FALSE))</f>
        <v>0</v>
      </c>
      <c r="T124" s="11">
        <f>IF(ISERROR(VLOOKUP($B124,Rose!L$4:Q$32,4,FALSE)),,VLOOKUP($B124,Rose!L$4:Q$32,4,FALSE))</f>
        <v>0</v>
      </c>
      <c r="U124" s="11">
        <f>IF(ISERROR(VLOOKUP($B124,Rose!S$4:X$32,4,FALSE)),,VLOOKUP($B124,Rose!S$4:X$32,4,FALSE))</f>
        <v>0</v>
      </c>
      <c r="V124" s="11">
        <f>IF(ISERROR(VLOOKUP($B124,Rose!Z$4:AE$32,4,FALSE)),,VLOOKUP($B124,Rose!Z$4:AE$32,4,FALSE))</f>
        <v>0</v>
      </c>
      <c r="W124" s="11">
        <f>IF(ISERROR(VLOOKUP($B124,Rose!AG$4:AL$32,4,FALSE)),,VLOOKUP($B124,Rose!AG$4:AL$32,4,FALSE))</f>
        <v>0</v>
      </c>
      <c r="X124" s="11">
        <f>IF(ISERROR(VLOOKUP($B124,Rose!AN$4:AS$32,4,FALSE)),,VLOOKUP($B124,Rose!AN$4:AS$32,4,FALSE))</f>
        <v>0</v>
      </c>
      <c r="Y124" s="11">
        <f>IF(ISERROR(VLOOKUP($B124,Rose!AU$4:AZ$32,4,FALSE)),,VLOOKUP($B124,Rose!AU$4:AZ$32,4,FALSE))</f>
        <v>0</v>
      </c>
      <c r="Z124" s="11">
        <f>IF(ISERROR(VLOOKUP($B124,Rose!BB$4:BG$32,4,FALSE)),,VLOOKUP($B124,Rose!BB$4:BG$32,4,FALSE))</f>
        <v>0</v>
      </c>
      <c r="AA124" s="11">
        <f>IF(ISERROR(VLOOKUP($B124,Rose!BI$4:BN$32,4,FALSE)),,VLOOKUP($B124,Rose!BI$4:BN$32,4,FALSE))</f>
        <v>0</v>
      </c>
      <c r="AB124" s="11">
        <f>IF(ISERROR(VLOOKUP($B124,Rose!BP$4:BU$32,4,FALSE)),,VLOOKUP($B124,Rose!BP$4:BU$32,4,FALSE))</f>
        <v>0</v>
      </c>
    </row>
    <row r="125" spans="1:28" ht="20" customHeight="1" x14ac:dyDescent="0.15">
      <c r="A125" s="11" t="s">
        <v>28</v>
      </c>
      <c r="B125" s="11" t="s">
        <v>71</v>
      </c>
      <c r="C125" s="11" t="s">
        <v>664</v>
      </c>
      <c r="D125" s="11">
        <v>15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Q125" s="13"/>
      <c r="R125" s="13"/>
      <c r="S125" s="11">
        <f>IF(ISERROR(VLOOKUP($B125,Rose!D$4:J$32,4,FALSE)),,VLOOKUP($B125,Rose!D$4:J$32,4,FALSE))</f>
        <v>0</v>
      </c>
      <c r="T125" s="11">
        <f>IF(ISERROR(VLOOKUP($B125,Rose!L$4:Q$32,4,FALSE)),,VLOOKUP($B125,Rose!L$4:Q$32,4,FALSE))</f>
        <v>0</v>
      </c>
      <c r="U125" s="11">
        <f>IF(ISERROR(VLOOKUP($B125,Rose!S$4:X$32,4,FALSE)),,VLOOKUP($B125,Rose!S$4:X$32,4,FALSE))</f>
        <v>0</v>
      </c>
      <c r="V125" s="11">
        <f>IF(ISERROR(VLOOKUP($B125,Rose!Z$4:AE$32,4,FALSE)),,VLOOKUP($B125,Rose!Z$4:AE$32,4,FALSE))</f>
        <v>0</v>
      </c>
      <c r="W125" s="11">
        <f>IF(ISERROR(VLOOKUP($B125,Rose!AG$4:AL$32,4,FALSE)),,VLOOKUP($B125,Rose!AG$4:AL$32,4,FALSE))</f>
        <v>0</v>
      </c>
      <c r="X125" s="11">
        <f>IF(ISERROR(VLOOKUP($B125,Rose!AN$4:AS$32,4,FALSE)),,VLOOKUP($B125,Rose!AN$4:AS$32,4,FALSE))</f>
        <v>0</v>
      </c>
      <c r="Y125" s="11">
        <f>IF(ISERROR(VLOOKUP($B125,Rose!AU$4:AZ$32,4,FALSE)),,VLOOKUP($B125,Rose!AU$4:AZ$32,4,FALSE))</f>
        <v>0</v>
      </c>
      <c r="Z125" s="11">
        <f>IF(ISERROR(VLOOKUP($B125,Rose!BB$4:BG$32,4,FALSE)),,VLOOKUP($B125,Rose!BB$4:BG$32,4,FALSE))</f>
        <v>0</v>
      </c>
      <c r="AA125" s="11">
        <f>IF(ISERROR(VLOOKUP($B125,Rose!BI$4:BN$32,4,FALSE)),,VLOOKUP($B125,Rose!BI$4:BN$32,4,FALSE))</f>
        <v>0</v>
      </c>
      <c r="AB125" s="11">
        <f>IF(ISERROR(VLOOKUP($B125,Rose!BP$4:BU$32,4,FALSE)),,VLOOKUP($B125,Rose!BP$4:BU$32,4,FALSE))</f>
        <v>0</v>
      </c>
    </row>
    <row r="126" spans="1:28" ht="20" customHeight="1" x14ac:dyDescent="0.15">
      <c r="A126" s="11" t="s">
        <v>28</v>
      </c>
      <c r="B126" s="11" t="s">
        <v>359</v>
      </c>
      <c r="C126" s="11" t="s">
        <v>664</v>
      </c>
      <c r="D126" s="11">
        <v>9</v>
      </c>
      <c r="E126" s="11">
        <v>1</v>
      </c>
      <c r="F126" s="11">
        <v>1.375</v>
      </c>
      <c r="G126" s="11">
        <v>1.375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Q126" s="13"/>
      <c r="R126" s="13"/>
      <c r="S126" s="11">
        <f>IF(ISERROR(VLOOKUP($B126,Rose!D$4:J$32,4,FALSE)),,VLOOKUP($B126,Rose!D$4:J$32,4,FALSE))</f>
        <v>0</v>
      </c>
      <c r="T126" s="11">
        <f>IF(ISERROR(VLOOKUP($B126,Rose!L$4:Q$32,4,FALSE)),,VLOOKUP($B126,Rose!L$4:Q$32,4,FALSE))</f>
        <v>0</v>
      </c>
      <c r="U126" s="11">
        <f>IF(ISERROR(VLOOKUP($B126,Rose!S$4:X$32,4,FALSE)),,VLOOKUP($B126,Rose!S$4:X$32,4,FALSE))</f>
        <v>0</v>
      </c>
      <c r="V126" s="11">
        <f>IF(ISERROR(VLOOKUP($B126,Rose!Z$4:AE$32,4,FALSE)),,VLOOKUP($B126,Rose!Z$4:AE$32,4,FALSE))</f>
        <v>0</v>
      </c>
      <c r="W126" s="11">
        <f>IF(ISERROR(VLOOKUP($B126,Rose!AG$4:AL$32,4,FALSE)),,VLOOKUP($B126,Rose!AG$4:AL$32,4,FALSE))</f>
        <v>0</v>
      </c>
      <c r="X126" s="11">
        <f>IF(ISERROR(VLOOKUP($B126,Rose!AN$4:AS$32,4,FALSE)),,VLOOKUP($B126,Rose!AN$4:AS$32,4,FALSE))</f>
        <v>0</v>
      </c>
      <c r="Y126" s="11">
        <f>IF(ISERROR(VLOOKUP($B126,Rose!AU$4:AZ$32,4,FALSE)),,VLOOKUP($B126,Rose!AU$4:AZ$32,4,FALSE))</f>
        <v>0</v>
      </c>
      <c r="Z126" s="11">
        <f>IF(ISERROR(VLOOKUP($B126,Rose!BB$4:BG$32,4,FALSE)),,VLOOKUP($B126,Rose!BB$4:BG$32,4,FALSE))</f>
        <v>0</v>
      </c>
      <c r="AA126" s="11">
        <f>IF(ISERROR(VLOOKUP($B126,Rose!BI$4:BN$32,4,FALSE)),,VLOOKUP($B126,Rose!BI$4:BN$32,4,FALSE))</f>
        <v>0</v>
      </c>
      <c r="AB126" s="11">
        <f>IF(ISERROR(VLOOKUP($B126,Rose!BP$4:BU$32,4,FALSE)),,VLOOKUP($B126,Rose!BP$4:BU$32,4,FALSE))</f>
        <v>0</v>
      </c>
    </row>
    <row r="127" spans="1:28" ht="20" customHeight="1" x14ac:dyDescent="0.15">
      <c r="A127" s="11" t="s">
        <v>28</v>
      </c>
      <c r="B127" s="11" t="s">
        <v>751</v>
      </c>
      <c r="C127" s="11" t="s">
        <v>664</v>
      </c>
      <c r="D127" s="11">
        <v>16</v>
      </c>
      <c r="E127" s="11">
        <v>5</v>
      </c>
      <c r="F127" s="11">
        <v>5.1062500000000002</v>
      </c>
      <c r="G127" s="11">
        <v>4.8687500000000004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1</v>
      </c>
      <c r="O127" s="11">
        <v>0</v>
      </c>
      <c r="Q127" s="13"/>
      <c r="R127" s="13"/>
      <c r="S127" s="11">
        <f>IF(ISERROR(VLOOKUP($B127,Rose!D$4:J$32,4,FALSE)),,VLOOKUP($B127,Rose!D$4:J$32,4,FALSE))</f>
        <v>0</v>
      </c>
      <c r="T127" s="11">
        <f>IF(ISERROR(VLOOKUP($B127,Rose!L$4:Q$32,4,FALSE)),,VLOOKUP($B127,Rose!L$4:Q$32,4,FALSE))</f>
        <v>0</v>
      </c>
      <c r="U127" s="11">
        <f>IF(ISERROR(VLOOKUP($B127,Rose!S$4:X$32,4,FALSE)),,VLOOKUP($B127,Rose!S$4:X$32,4,FALSE))</f>
        <v>0</v>
      </c>
      <c r="V127" s="11">
        <f>IF(ISERROR(VLOOKUP($B127,Rose!Z$4:AE$32,4,FALSE)),,VLOOKUP($B127,Rose!Z$4:AE$32,4,FALSE))</f>
        <v>0</v>
      </c>
      <c r="W127" s="11">
        <f>IF(ISERROR(VLOOKUP($B127,Rose!AG$4:AL$32,4,FALSE)),,VLOOKUP($B127,Rose!AG$4:AL$32,4,FALSE))</f>
        <v>0</v>
      </c>
      <c r="X127" s="11">
        <f>IF(ISERROR(VLOOKUP($B127,Rose!AN$4:AS$32,4,FALSE)),,VLOOKUP($B127,Rose!AN$4:AS$32,4,FALSE))</f>
        <v>0</v>
      </c>
      <c r="Y127" s="11">
        <f>IF(ISERROR(VLOOKUP($B127,Rose!AU$4:AZ$32,4,FALSE)),,VLOOKUP($B127,Rose!AU$4:AZ$32,4,FALSE))</f>
        <v>0</v>
      </c>
      <c r="Z127" s="11">
        <f>IF(ISERROR(VLOOKUP($B127,Rose!BB$4:BG$32,4,FALSE)),,VLOOKUP($B127,Rose!BB$4:BG$32,4,FALSE))</f>
        <v>0</v>
      </c>
      <c r="AA127" s="11">
        <f>IF(ISERROR(VLOOKUP($B127,Rose!BI$4:BN$32,4,FALSE)),,VLOOKUP($B127,Rose!BI$4:BN$32,4,FALSE))</f>
        <v>0</v>
      </c>
      <c r="AB127" s="11">
        <f>IF(ISERROR(VLOOKUP($B127,Rose!BP$4:BU$32,4,FALSE)),,VLOOKUP($B127,Rose!BP$4:BU$32,4,FALSE))</f>
        <v>0</v>
      </c>
    </row>
    <row r="128" spans="1:28" ht="20" customHeight="1" x14ac:dyDescent="0.15">
      <c r="A128" s="11" t="s">
        <v>28</v>
      </c>
      <c r="B128" s="11" t="s">
        <v>160</v>
      </c>
      <c r="C128" s="11" t="s">
        <v>94</v>
      </c>
      <c r="D128" s="11">
        <v>27</v>
      </c>
      <c r="E128" s="11">
        <v>19</v>
      </c>
      <c r="F128" s="11">
        <v>5.7039400000000002</v>
      </c>
      <c r="G128" s="11">
        <v>5.8618399999999999</v>
      </c>
      <c r="H128" s="11">
        <v>2</v>
      </c>
      <c r="I128" s="11">
        <v>0</v>
      </c>
      <c r="J128" s="11">
        <v>0</v>
      </c>
      <c r="K128" s="11">
        <v>1</v>
      </c>
      <c r="L128" s="11">
        <v>2</v>
      </c>
      <c r="M128" s="11">
        <v>2</v>
      </c>
      <c r="N128" s="11">
        <v>1</v>
      </c>
      <c r="O128" s="11">
        <v>0</v>
      </c>
      <c r="Q128" s="13"/>
      <c r="R128" s="13"/>
      <c r="S128" s="11">
        <f>IF(ISERROR(VLOOKUP($B128,Rose!D$4:J$32,4,FALSE)),,VLOOKUP($B128,Rose!D$4:J$32,4,FALSE))</f>
        <v>0</v>
      </c>
      <c r="T128" s="11">
        <f>IF(ISERROR(VLOOKUP($B128,Rose!L$4:Q$32,4,FALSE)),,VLOOKUP($B128,Rose!L$4:Q$32,4,FALSE))</f>
        <v>0</v>
      </c>
      <c r="U128" s="11">
        <f>IF(ISERROR(VLOOKUP($B128,Rose!S$4:X$32,4,FALSE)),,VLOOKUP($B128,Rose!S$4:X$32,4,FALSE))</f>
        <v>0</v>
      </c>
      <c r="V128" s="11">
        <f>IF(ISERROR(VLOOKUP($B128,Rose!Z$4:AE$32,4,FALSE)),,VLOOKUP($B128,Rose!Z$4:AE$32,4,FALSE))</f>
        <v>0</v>
      </c>
      <c r="W128" s="11">
        <f>IF(ISERROR(VLOOKUP($B128,Rose!AG$4:AL$32,4,FALSE)),,VLOOKUP($B128,Rose!AG$4:AL$32,4,FALSE))</f>
        <v>0</v>
      </c>
      <c r="X128" s="11">
        <f>IF(ISERROR(VLOOKUP($B128,Rose!AN$4:AS$32,4,FALSE)),,VLOOKUP($B128,Rose!AN$4:AS$32,4,FALSE))</f>
        <v>22</v>
      </c>
      <c r="Y128" s="11">
        <f>IF(ISERROR(VLOOKUP($B128,Rose!AU$4:AZ$32,4,FALSE)),,VLOOKUP($B128,Rose!AU$4:AZ$32,4,FALSE))</f>
        <v>0</v>
      </c>
      <c r="Z128" s="11">
        <f>IF(ISERROR(VLOOKUP($B128,Rose!BB$4:BG$32,4,FALSE)),,VLOOKUP($B128,Rose!BB$4:BG$32,4,FALSE))</f>
        <v>0</v>
      </c>
      <c r="AA128" s="11">
        <f>IF(ISERROR(VLOOKUP($B128,Rose!BI$4:BN$32,4,FALSE)),,VLOOKUP($B128,Rose!BI$4:BN$32,4,FALSE))</f>
        <v>0</v>
      </c>
      <c r="AB128" s="11">
        <f>IF(ISERROR(VLOOKUP($B128,Rose!BP$4:BU$32,4,FALSE)),,VLOOKUP($B128,Rose!BP$4:BU$32,4,FALSE))</f>
        <v>0</v>
      </c>
    </row>
    <row r="129" spans="1:28" ht="20" customHeight="1" x14ac:dyDescent="0.15">
      <c r="A129" s="11" t="s">
        <v>28</v>
      </c>
      <c r="B129" s="11" t="s">
        <v>318</v>
      </c>
      <c r="C129" s="11" t="s">
        <v>90</v>
      </c>
      <c r="D129" s="11">
        <v>29</v>
      </c>
      <c r="E129" s="11">
        <v>19</v>
      </c>
      <c r="F129" s="11">
        <v>6.1052600000000004</v>
      </c>
      <c r="G129" s="11">
        <v>5.9736799999999999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5</v>
      </c>
      <c r="N129" s="11">
        <v>0</v>
      </c>
      <c r="O129" s="11">
        <v>0</v>
      </c>
      <c r="Q129" s="13"/>
      <c r="R129" s="13"/>
      <c r="S129" s="11">
        <f>IF(ISERROR(VLOOKUP($B129,Rose!D$4:J$32,4,FALSE)),,VLOOKUP($B129,Rose!D$4:J$32,4,FALSE))</f>
        <v>0</v>
      </c>
      <c r="T129" s="11">
        <f>IF(ISERROR(VLOOKUP($B129,Rose!L$4:Q$32,4,FALSE)),,VLOOKUP($B129,Rose!L$4:Q$32,4,FALSE))</f>
        <v>0</v>
      </c>
      <c r="U129" s="11">
        <f>IF(ISERROR(VLOOKUP($B129,Rose!S$4:X$32,4,FALSE)),,VLOOKUP($B129,Rose!S$4:X$32,4,FALSE))</f>
        <v>0</v>
      </c>
      <c r="V129" s="11">
        <f>IF(ISERROR(VLOOKUP($B129,Rose!Z$4:AE$32,4,FALSE)),,VLOOKUP($B129,Rose!Z$4:AE$32,4,FALSE))</f>
        <v>0</v>
      </c>
      <c r="W129" s="11">
        <f>IF(ISERROR(VLOOKUP($B129,Rose!AG$4:AL$32,4,FALSE)),,VLOOKUP($B129,Rose!AG$4:AL$32,4,FALSE))</f>
        <v>0</v>
      </c>
      <c r="X129" s="11">
        <f>IF(ISERROR(VLOOKUP($B129,Rose!AN$4:AS$32,4,FALSE)),,VLOOKUP($B129,Rose!AN$4:AS$32,4,FALSE))</f>
        <v>4</v>
      </c>
      <c r="Y129" s="11">
        <f>IF(ISERROR(VLOOKUP($B129,Rose!AU$4:AZ$32,4,FALSE)),,VLOOKUP($B129,Rose!AU$4:AZ$32,4,FALSE))</f>
        <v>0</v>
      </c>
      <c r="Z129" s="11">
        <f>IF(ISERROR(VLOOKUP($B129,Rose!BB$4:BG$32,4,FALSE)),,VLOOKUP($B129,Rose!BB$4:BG$32,4,FALSE))</f>
        <v>0</v>
      </c>
      <c r="AA129" s="11">
        <f>IF(ISERROR(VLOOKUP($B129,Rose!BI$4:BN$32,4,FALSE)),,VLOOKUP($B129,Rose!BI$4:BN$32,4,FALSE))</f>
        <v>0</v>
      </c>
      <c r="AB129" s="11">
        <f>IF(ISERROR(VLOOKUP($B129,Rose!BP$4:BU$32,4,FALSE)),,VLOOKUP($B129,Rose!BP$4:BU$32,4,FALSE))</f>
        <v>0</v>
      </c>
    </row>
    <row r="130" spans="1:28" ht="20" customHeight="1" x14ac:dyDescent="0.15">
      <c r="A130" s="11" t="s">
        <v>28</v>
      </c>
      <c r="B130" s="11" t="s">
        <v>226</v>
      </c>
      <c r="C130" s="11" t="s">
        <v>93</v>
      </c>
      <c r="D130" s="11">
        <v>23</v>
      </c>
      <c r="E130" s="11">
        <v>10</v>
      </c>
      <c r="F130" s="11">
        <v>6.1</v>
      </c>
      <c r="G130" s="11">
        <v>6.1</v>
      </c>
      <c r="H130" s="11">
        <v>0</v>
      </c>
      <c r="I130" s="11">
        <v>0</v>
      </c>
      <c r="J130" s="11">
        <v>0</v>
      </c>
      <c r="K130" s="11">
        <v>0</v>
      </c>
      <c r="L130" s="11">
        <v>1</v>
      </c>
      <c r="M130" s="11">
        <v>2</v>
      </c>
      <c r="N130" s="11">
        <v>0</v>
      </c>
      <c r="O130" s="11">
        <v>0</v>
      </c>
      <c r="Q130" s="13"/>
      <c r="R130" s="13"/>
      <c r="S130" s="11">
        <f>IF(ISERROR(VLOOKUP($B130,Rose!D$4:J$32,4,FALSE)),,VLOOKUP($B130,Rose!D$4:J$32,4,FALSE))</f>
        <v>0</v>
      </c>
      <c r="T130" s="11">
        <f>IF(ISERROR(VLOOKUP($B130,Rose!L$4:Q$32,4,FALSE)),,VLOOKUP($B130,Rose!L$4:Q$32,4,FALSE))</f>
        <v>0</v>
      </c>
      <c r="U130" s="11">
        <f>IF(ISERROR(VLOOKUP($B130,Rose!S$4:X$32,4,FALSE)),,VLOOKUP($B130,Rose!S$4:X$32,4,FALSE))</f>
        <v>0</v>
      </c>
      <c r="V130" s="11">
        <f>IF(ISERROR(VLOOKUP($B130,Rose!Z$4:AE$32,4,FALSE)),,VLOOKUP($B130,Rose!Z$4:AE$32,4,FALSE))</f>
        <v>0</v>
      </c>
      <c r="W130" s="11">
        <f>IF(ISERROR(VLOOKUP($B130,Rose!AG$4:AL$32,4,FALSE)),,VLOOKUP($B130,Rose!AG$4:AL$32,4,FALSE))</f>
        <v>0</v>
      </c>
      <c r="X130" s="11">
        <f>IF(ISERROR(VLOOKUP($B130,Rose!AN$4:AS$32,4,FALSE)),,VLOOKUP($B130,Rose!AN$4:AS$32,4,FALSE))</f>
        <v>0</v>
      </c>
      <c r="Y130" s="11">
        <f>IF(ISERROR(VLOOKUP($B130,Rose!AU$4:AZ$32,4,FALSE)),,VLOOKUP($B130,Rose!AU$4:AZ$32,4,FALSE))</f>
        <v>0</v>
      </c>
      <c r="Z130" s="11">
        <f>IF(ISERROR(VLOOKUP($B130,Rose!BB$4:BG$32,4,FALSE)),,VLOOKUP($B130,Rose!BB$4:BG$32,4,FALSE))</f>
        <v>0</v>
      </c>
      <c r="AA130" s="11">
        <f>IF(ISERROR(VLOOKUP($B130,Rose!BI$4:BN$32,4,FALSE)),,VLOOKUP($B130,Rose!BI$4:BN$32,4,FALSE))</f>
        <v>0</v>
      </c>
      <c r="AB130" s="11">
        <f>IF(ISERROR(VLOOKUP($B130,Rose!BP$4:BU$32,4,FALSE)),,VLOOKUP($B130,Rose!BP$4:BU$32,4,FALSE))</f>
        <v>0</v>
      </c>
    </row>
    <row r="131" spans="1:28" ht="20" customHeight="1" x14ac:dyDescent="0.15">
      <c r="A131" s="11" t="s">
        <v>28</v>
      </c>
      <c r="B131" s="11" t="s">
        <v>323</v>
      </c>
      <c r="C131" s="11" t="s">
        <v>664</v>
      </c>
      <c r="D131" s="11">
        <v>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Q131" s="13"/>
      <c r="R131" s="13"/>
      <c r="S131" s="11">
        <f>IF(ISERROR(VLOOKUP($B131,Rose!D$4:J$32,4,FALSE)),,VLOOKUP($B131,Rose!D$4:J$32,4,FALSE))</f>
        <v>0</v>
      </c>
      <c r="T131" s="11">
        <f>IF(ISERROR(VLOOKUP($B131,Rose!L$4:Q$32,4,FALSE)),,VLOOKUP($B131,Rose!L$4:Q$32,4,FALSE))</f>
        <v>0</v>
      </c>
      <c r="U131" s="11">
        <f>IF(ISERROR(VLOOKUP($B131,Rose!S$4:X$32,4,FALSE)),,VLOOKUP($B131,Rose!S$4:X$32,4,FALSE))</f>
        <v>0</v>
      </c>
      <c r="V131" s="11">
        <f>IF(ISERROR(VLOOKUP($B131,Rose!Z$4:AE$32,4,FALSE)),,VLOOKUP($B131,Rose!Z$4:AE$32,4,FALSE))</f>
        <v>0</v>
      </c>
      <c r="W131" s="11">
        <f>IF(ISERROR(VLOOKUP($B131,Rose!AG$4:AL$32,4,FALSE)),,VLOOKUP($B131,Rose!AG$4:AL$32,4,FALSE))</f>
        <v>0</v>
      </c>
      <c r="X131" s="11">
        <f>IF(ISERROR(VLOOKUP($B131,Rose!AN$4:AS$32,4,FALSE)),,VLOOKUP($B131,Rose!AN$4:AS$32,4,FALSE))</f>
        <v>0</v>
      </c>
      <c r="Y131" s="11">
        <f>IF(ISERROR(VLOOKUP($B131,Rose!AU$4:AZ$32,4,FALSE)),,VLOOKUP($B131,Rose!AU$4:AZ$32,4,FALSE))</f>
        <v>0</v>
      </c>
      <c r="Z131" s="11">
        <f>IF(ISERROR(VLOOKUP($B131,Rose!BB$4:BG$32,4,FALSE)),,VLOOKUP($B131,Rose!BB$4:BG$32,4,FALSE))</f>
        <v>0</v>
      </c>
      <c r="AA131" s="11">
        <f>IF(ISERROR(VLOOKUP($B131,Rose!BI$4:BN$32,4,FALSE)),,VLOOKUP($B131,Rose!BI$4:BN$32,4,FALSE))</f>
        <v>0</v>
      </c>
      <c r="AB131" s="11">
        <f>IF(ISERROR(VLOOKUP($B131,Rose!BP$4:BU$32,4,FALSE)),,VLOOKUP($B131,Rose!BP$4:BU$32,4,FALSE))</f>
        <v>0</v>
      </c>
    </row>
    <row r="132" spans="1:28" ht="20" customHeight="1" x14ac:dyDescent="0.15">
      <c r="A132" s="11" t="s">
        <v>28</v>
      </c>
      <c r="B132" s="11" t="s">
        <v>491</v>
      </c>
      <c r="C132" s="11" t="s">
        <v>664</v>
      </c>
      <c r="D132" s="11">
        <v>11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Q132" s="13"/>
      <c r="R132" s="13"/>
      <c r="S132" s="11">
        <f>IF(ISERROR(VLOOKUP($B132,Rose!D$4:J$32,4,FALSE)),,VLOOKUP($B132,Rose!D$4:J$32,4,FALSE))</f>
        <v>0</v>
      </c>
      <c r="T132" s="11">
        <f>IF(ISERROR(VLOOKUP($B132,Rose!L$4:Q$32,4,FALSE)),,VLOOKUP($B132,Rose!L$4:Q$32,4,FALSE))</f>
        <v>0</v>
      </c>
      <c r="U132" s="11">
        <f>IF(ISERROR(VLOOKUP($B132,Rose!S$4:X$32,4,FALSE)),,VLOOKUP($B132,Rose!S$4:X$32,4,FALSE))</f>
        <v>0</v>
      </c>
      <c r="V132" s="11">
        <f>IF(ISERROR(VLOOKUP($B132,Rose!Z$4:AE$32,4,FALSE)),,VLOOKUP($B132,Rose!Z$4:AE$32,4,FALSE))</f>
        <v>0</v>
      </c>
      <c r="W132" s="11">
        <f>IF(ISERROR(VLOOKUP($B132,Rose!AG$4:AL$32,4,FALSE)),,VLOOKUP($B132,Rose!AG$4:AL$32,4,FALSE))</f>
        <v>0</v>
      </c>
      <c r="X132" s="11">
        <f>IF(ISERROR(VLOOKUP($B132,Rose!AN$4:AS$32,4,FALSE)),,VLOOKUP($B132,Rose!AN$4:AS$32,4,FALSE))</f>
        <v>0</v>
      </c>
      <c r="Y132" s="11">
        <f>IF(ISERROR(VLOOKUP($B132,Rose!AU$4:AZ$32,4,FALSE)),,VLOOKUP($B132,Rose!AU$4:AZ$32,4,FALSE))</f>
        <v>0</v>
      </c>
      <c r="Z132" s="11">
        <f>IF(ISERROR(VLOOKUP($B132,Rose!BB$4:BG$32,4,FALSE)),,VLOOKUP($B132,Rose!BB$4:BG$32,4,FALSE))</f>
        <v>0</v>
      </c>
      <c r="AA132" s="11">
        <f>IF(ISERROR(VLOOKUP($B132,Rose!BI$4:BN$32,4,FALSE)),,VLOOKUP($B132,Rose!BI$4:BN$32,4,FALSE))</f>
        <v>0</v>
      </c>
      <c r="AB132" s="11">
        <f>IF(ISERROR(VLOOKUP($B132,Rose!BP$4:BU$32,4,FALSE)),,VLOOKUP($B132,Rose!BP$4:BU$32,4,FALSE))</f>
        <v>0</v>
      </c>
    </row>
    <row r="133" spans="1:28" ht="20" customHeight="1" x14ac:dyDescent="0.15">
      <c r="A133" s="11" t="s">
        <v>28</v>
      </c>
      <c r="B133" s="11" t="s">
        <v>767</v>
      </c>
      <c r="C133" s="11" t="s">
        <v>96</v>
      </c>
      <c r="D133" s="11">
        <v>24</v>
      </c>
      <c r="E133" s="11">
        <v>9</v>
      </c>
      <c r="F133" s="11">
        <v>6.1527799999999999</v>
      </c>
      <c r="G133" s="11">
        <v>5.875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1</v>
      </c>
      <c r="N133" s="11">
        <v>0</v>
      </c>
      <c r="O133" s="11">
        <v>1</v>
      </c>
      <c r="Q133" s="13"/>
      <c r="R133" s="13"/>
      <c r="S133" s="11">
        <f>IF(ISERROR(VLOOKUP($B133,Rose!D$4:J$32,4,FALSE)),,VLOOKUP($B133,Rose!D$4:J$32,4,FALSE))</f>
        <v>6</v>
      </c>
      <c r="T133" s="11">
        <f>IF(ISERROR(VLOOKUP($B133,Rose!L$4:Q$32,4,FALSE)),,VLOOKUP($B133,Rose!L$4:Q$32,4,FALSE))</f>
        <v>0</v>
      </c>
      <c r="U133" s="11">
        <f>IF(ISERROR(VLOOKUP($B133,Rose!S$4:X$32,4,FALSE)),,VLOOKUP($B133,Rose!S$4:X$32,4,FALSE))</f>
        <v>0</v>
      </c>
      <c r="V133" s="11">
        <f>IF(ISERROR(VLOOKUP($B133,Rose!Z$4:AE$32,4,FALSE)),,VLOOKUP($B133,Rose!Z$4:AE$32,4,FALSE))</f>
        <v>0</v>
      </c>
      <c r="W133" s="11">
        <f>IF(ISERROR(VLOOKUP($B133,Rose!AG$4:AL$32,4,FALSE)),,VLOOKUP($B133,Rose!AG$4:AL$32,4,FALSE))</f>
        <v>0</v>
      </c>
      <c r="X133" s="11">
        <f>IF(ISERROR(VLOOKUP($B133,Rose!AN$4:AS$32,4,FALSE)),,VLOOKUP($B133,Rose!AN$4:AS$32,4,FALSE))</f>
        <v>0</v>
      </c>
      <c r="Y133" s="11">
        <f>IF(ISERROR(VLOOKUP($B133,Rose!AU$4:AZ$32,4,FALSE)),,VLOOKUP($B133,Rose!AU$4:AZ$32,4,FALSE))</f>
        <v>0</v>
      </c>
      <c r="Z133" s="11">
        <f>IF(ISERROR(VLOOKUP($B133,Rose!BB$4:BG$32,4,FALSE)),,VLOOKUP($B133,Rose!BB$4:BG$32,4,FALSE))</f>
        <v>0</v>
      </c>
      <c r="AA133" s="11">
        <f>IF(ISERROR(VLOOKUP($B133,Rose!BI$4:BN$32,4,FALSE)),,VLOOKUP($B133,Rose!BI$4:BN$32,4,FALSE))</f>
        <v>0</v>
      </c>
      <c r="AB133" s="11">
        <f>IF(ISERROR(VLOOKUP($B133,Rose!BP$4:BU$32,4,FALSE)),,VLOOKUP($B133,Rose!BP$4:BU$32,4,FALSE))</f>
        <v>0</v>
      </c>
    </row>
    <row r="134" spans="1:28" ht="20" customHeight="1" x14ac:dyDescent="0.15">
      <c r="A134" s="11" t="s">
        <v>28</v>
      </c>
      <c r="B134" s="11" t="s">
        <v>31</v>
      </c>
      <c r="C134" s="11" t="s">
        <v>98</v>
      </c>
      <c r="D134" s="11">
        <v>20</v>
      </c>
      <c r="E134" s="11">
        <v>4</v>
      </c>
      <c r="F134" s="11">
        <v>6.3125</v>
      </c>
      <c r="G134" s="11">
        <v>6.8125</v>
      </c>
      <c r="H134" s="11">
        <v>0</v>
      </c>
      <c r="I134" s="11">
        <v>0</v>
      </c>
      <c r="J134" s="11">
        <v>0</v>
      </c>
      <c r="K134" s="11">
        <v>0</v>
      </c>
      <c r="L134" s="11">
        <v>2</v>
      </c>
      <c r="M134" s="11">
        <v>0</v>
      </c>
      <c r="N134" s="11">
        <v>0</v>
      </c>
      <c r="O134" s="11">
        <v>0</v>
      </c>
      <c r="Q134" s="13"/>
      <c r="R134" s="13"/>
      <c r="S134" s="11">
        <f>IF(ISERROR(VLOOKUP($B134,Rose!D$4:J$32,4,FALSE)),,VLOOKUP($B134,Rose!D$4:J$32,4,FALSE))</f>
        <v>0</v>
      </c>
      <c r="T134" s="11">
        <f>IF(ISERROR(VLOOKUP($B134,Rose!L$4:Q$32,4,FALSE)),,VLOOKUP($B134,Rose!L$4:Q$32,4,FALSE))</f>
        <v>0</v>
      </c>
      <c r="U134" s="11">
        <f>IF(ISERROR(VLOOKUP($B134,Rose!S$4:X$32,4,FALSE)),,VLOOKUP($B134,Rose!S$4:X$32,4,FALSE))</f>
        <v>0</v>
      </c>
      <c r="V134" s="11">
        <f>IF(ISERROR(VLOOKUP($B134,Rose!Z$4:AE$32,4,FALSE)),,VLOOKUP($B134,Rose!Z$4:AE$32,4,FALSE))</f>
        <v>0</v>
      </c>
      <c r="W134" s="11">
        <f>IF(ISERROR(VLOOKUP($B134,Rose!AG$4:AL$32,4,FALSE)),,VLOOKUP($B134,Rose!AG$4:AL$32,4,FALSE))</f>
        <v>0</v>
      </c>
      <c r="X134" s="11">
        <f>IF(ISERROR(VLOOKUP($B134,Rose!AN$4:AS$32,4,FALSE)),,VLOOKUP($B134,Rose!AN$4:AS$32,4,FALSE))</f>
        <v>0</v>
      </c>
      <c r="Y134" s="11">
        <f>IF(ISERROR(VLOOKUP($B134,Rose!AU$4:AZ$32,4,FALSE)),,VLOOKUP($B134,Rose!AU$4:AZ$32,4,FALSE))</f>
        <v>0</v>
      </c>
      <c r="Z134" s="11">
        <f>IF(ISERROR(VLOOKUP($B134,Rose!BB$4:BG$32,4,FALSE)),,VLOOKUP($B134,Rose!BB$4:BG$32,4,FALSE))</f>
        <v>0</v>
      </c>
      <c r="AA134" s="11">
        <f>IF(ISERROR(VLOOKUP($B134,Rose!BI$4:BN$32,4,FALSE)),,VLOOKUP($B134,Rose!BI$4:BN$32,4,FALSE))</f>
        <v>0</v>
      </c>
      <c r="AB134" s="11">
        <f>IF(ISERROR(VLOOKUP($B134,Rose!BP$4:BU$32,4,FALSE)),,VLOOKUP($B134,Rose!BP$4:BU$32,4,FALSE))</f>
        <v>0</v>
      </c>
    </row>
    <row r="135" spans="1:28" ht="20" customHeight="1" x14ac:dyDescent="0.15">
      <c r="A135" s="11" t="s">
        <v>28</v>
      </c>
      <c r="B135" s="11" t="s">
        <v>544</v>
      </c>
      <c r="C135" s="11" t="s">
        <v>519</v>
      </c>
      <c r="D135" s="11">
        <v>15</v>
      </c>
      <c r="E135" s="11">
        <v>22</v>
      </c>
      <c r="F135" s="11">
        <v>5.8820300000000003</v>
      </c>
      <c r="G135" s="11">
        <v>5.9526500000000002</v>
      </c>
      <c r="H135" s="11">
        <v>1</v>
      </c>
      <c r="I135" s="11">
        <v>0</v>
      </c>
      <c r="J135" s="11">
        <v>0</v>
      </c>
      <c r="K135" s="11">
        <v>0</v>
      </c>
      <c r="L135" s="11">
        <v>0</v>
      </c>
      <c r="M135" s="11">
        <v>3</v>
      </c>
      <c r="N135" s="11">
        <v>0</v>
      </c>
      <c r="O135" s="11">
        <v>0</v>
      </c>
      <c r="Q135" s="13"/>
      <c r="R135" s="13"/>
      <c r="S135" s="11">
        <f>IF(ISERROR(VLOOKUP($B135,Rose!D$4:J$32,4,FALSE)),,VLOOKUP($B135,Rose!D$4:J$32,4,FALSE))</f>
        <v>0</v>
      </c>
      <c r="T135" s="11">
        <f>IF(ISERROR(VLOOKUP($B135,Rose!L$4:Q$32,4,FALSE)),,VLOOKUP($B135,Rose!L$4:Q$32,4,FALSE))</f>
        <v>0</v>
      </c>
      <c r="U135" s="11">
        <f>IF(ISERROR(VLOOKUP($B135,Rose!S$4:X$32,4,FALSE)),,VLOOKUP($B135,Rose!S$4:X$32,4,FALSE))</f>
        <v>0</v>
      </c>
      <c r="V135" s="11">
        <f>IF(ISERROR(VLOOKUP($B135,Rose!Z$4:AE$32,4,FALSE)),,VLOOKUP($B135,Rose!Z$4:AE$32,4,FALSE))</f>
        <v>0</v>
      </c>
      <c r="W135" s="11">
        <f>IF(ISERROR(VLOOKUP($B135,Rose!AG$4:AL$32,4,FALSE)),,VLOOKUP($B135,Rose!AG$4:AL$32,4,FALSE))</f>
        <v>0</v>
      </c>
      <c r="X135" s="11">
        <f>IF(ISERROR(VLOOKUP($B135,Rose!AN$4:AS$32,4,FALSE)),,VLOOKUP($B135,Rose!AN$4:AS$32,4,FALSE))</f>
        <v>0</v>
      </c>
      <c r="Y135" s="11">
        <f>IF(ISERROR(VLOOKUP($B135,Rose!AU$4:AZ$32,4,FALSE)),,VLOOKUP($B135,Rose!AU$4:AZ$32,4,FALSE))</f>
        <v>0</v>
      </c>
      <c r="Z135" s="11">
        <f>IF(ISERROR(VLOOKUP($B135,Rose!BB$4:BG$32,4,FALSE)),,VLOOKUP($B135,Rose!BB$4:BG$32,4,FALSE))</f>
        <v>0</v>
      </c>
      <c r="AA135" s="11">
        <f>IF(ISERROR(VLOOKUP($B135,Rose!BI$4:BN$32,4,FALSE)),,VLOOKUP($B135,Rose!BI$4:BN$32,4,FALSE))</f>
        <v>0</v>
      </c>
      <c r="AB135" s="11">
        <f>IF(ISERROR(VLOOKUP($B135,Rose!BP$4:BU$32,4,FALSE)),,VLOOKUP($B135,Rose!BP$4:BU$32,4,FALSE))</f>
        <v>0</v>
      </c>
    </row>
    <row r="136" spans="1:28" ht="20" customHeight="1" x14ac:dyDescent="0.15">
      <c r="A136" s="11" t="s">
        <v>28</v>
      </c>
      <c r="B136" s="11" t="s">
        <v>492</v>
      </c>
      <c r="C136" s="11" t="s">
        <v>664</v>
      </c>
      <c r="D136" s="11">
        <v>9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Q136" s="13"/>
      <c r="R136" s="13"/>
      <c r="S136" s="11">
        <f>IF(ISERROR(VLOOKUP($B136,Rose!D$4:J$32,4,FALSE)),,VLOOKUP($B136,Rose!D$4:J$32,4,FALSE))</f>
        <v>0</v>
      </c>
      <c r="T136" s="11">
        <f>IF(ISERROR(VLOOKUP($B136,Rose!L$4:Q$32,4,FALSE)),,VLOOKUP($B136,Rose!L$4:Q$32,4,FALSE))</f>
        <v>0</v>
      </c>
      <c r="U136" s="11">
        <f>IF(ISERROR(VLOOKUP($B136,Rose!S$4:X$32,4,FALSE)),,VLOOKUP($B136,Rose!S$4:X$32,4,FALSE))</f>
        <v>0</v>
      </c>
      <c r="V136" s="11">
        <f>IF(ISERROR(VLOOKUP($B136,Rose!Z$4:AE$32,4,FALSE)),,VLOOKUP($B136,Rose!Z$4:AE$32,4,FALSE))</f>
        <v>0</v>
      </c>
      <c r="W136" s="11">
        <f>IF(ISERROR(VLOOKUP($B136,Rose!AG$4:AL$32,4,FALSE)),,VLOOKUP($B136,Rose!AG$4:AL$32,4,FALSE))</f>
        <v>0</v>
      </c>
      <c r="X136" s="11">
        <f>IF(ISERROR(VLOOKUP($B136,Rose!AN$4:AS$32,4,FALSE)),,VLOOKUP($B136,Rose!AN$4:AS$32,4,FALSE))</f>
        <v>0</v>
      </c>
      <c r="Y136" s="11">
        <f>IF(ISERROR(VLOOKUP($B136,Rose!AU$4:AZ$32,4,FALSE)),,VLOOKUP($B136,Rose!AU$4:AZ$32,4,FALSE))</f>
        <v>0</v>
      </c>
      <c r="Z136" s="11">
        <f>IF(ISERROR(VLOOKUP($B136,Rose!BB$4:BG$32,4,FALSE)),,VLOOKUP($B136,Rose!BB$4:BG$32,4,FALSE))</f>
        <v>0</v>
      </c>
      <c r="AA136" s="11">
        <f>IF(ISERROR(VLOOKUP($B136,Rose!BI$4:BN$32,4,FALSE)),,VLOOKUP($B136,Rose!BI$4:BN$32,4,FALSE))</f>
        <v>0</v>
      </c>
      <c r="AB136" s="11">
        <f>IF(ISERROR(VLOOKUP($B136,Rose!BP$4:BU$32,4,FALSE)),,VLOOKUP($B136,Rose!BP$4:BU$32,4,FALSE))</f>
        <v>0</v>
      </c>
    </row>
    <row r="137" spans="1:28" ht="20" customHeight="1" x14ac:dyDescent="0.15">
      <c r="A137" s="11" t="s">
        <v>28</v>
      </c>
      <c r="B137" s="11" t="s">
        <v>550</v>
      </c>
      <c r="C137" s="11" t="s">
        <v>664</v>
      </c>
      <c r="D137" s="11">
        <v>13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Q137" s="13"/>
      <c r="R137" s="13"/>
      <c r="S137" s="11">
        <f>IF(ISERROR(VLOOKUP($B137,Rose!D$4:J$32,4,FALSE)),,VLOOKUP($B137,Rose!D$4:J$32,4,FALSE))</f>
        <v>0</v>
      </c>
      <c r="T137" s="11">
        <f>IF(ISERROR(VLOOKUP($B137,Rose!L$4:Q$32,4,FALSE)),,VLOOKUP($B137,Rose!L$4:Q$32,4,FALSE))</f>
        <v>0</v>
      </c>
      <c r="U137" s="11">
        <f>IF(ISERROR(VLOOKUP($B137,Rose!S$4:X$32,4,FALSE)),,VLOOKUP($B137,Rose!S$4:X$32,4,FALSE))</f>
        <v>0</v>
      </c>
      <c r="V137" s="11">
        <f>IF(ISERROR(VLOOKUP($B137,Rose!Z$4:AE$32,4,FALSE)),,VLOOKUP($B137,Rose!Z$4:AE$32,4,FALSE))</f>
        <v>0</v>
      </c>
      <c r="W137" s="11">
        <f>IF(ISERROR(VLOOKUP($B137,Rose!AG$4:AL$32,4,FALSE)),,VLOOKUP($B137,Rose!AG$4:AL$32,4,FALSE))</f>
        <v>0</v>
      </c>
      <c r="X137" s="11">
        <f>IF(ISERROR(VLOOKUP($B137,Rose!AN$4:AS$32,4,FALSE)),,VLOOKUP($B137,Rose!AN$4:AS$32,4,FALSE))</f>
        <v>0</v>
      </c>
      <c r="Y137" s="11">
        <f>IF(ISERROR(VLOOKUP($B137,Rose!AU$4:AZ$32,4,FALSE)),,VLOOKUP($B137,Rose!AU$4:AZ$32,4,FALSE))</f>
        <v>0</v>
      </c>
      <c r="Z137" s="11">
        <f>IF(ISERROR(VLOOKUP($B137,Rose!BB$4:BG$32,4,FALSE)),,VLOOKUP($B137,Rose!BB$4:BG$32,4,FALSE))</f>
        <v>0</v>
      </c>
      <c r="AA137" s="11">
        <f>IF(ISERROR(VLOOKUP($B137,Rose!BI$4:BN$32,4,FALSE)),,VLOOKUP($B137,Rose!BI$4:BN$32,4,FALSE))</f>
        <v>0</v>
      </c>
      <c r="AB137" s="11">
        <f>IF(ISERROR(VLOOKUP($B137,Rose!BP$4:BU$32,4,FALSE)),,VLOOKUP($B137,Rose!BP$4:BU$32,4,FALSE))</f>
        <v>0</v>
      </c>
    </row>
    <row r="138" spans="1:28" ht="20" customHeight="1" x14ac:dyDescent="0.15">
      <c r="A138" s="11" t="s">
        <v>28</v>
      </c>
      <c r="B138" s="11" t="s">
        <v>551</v>
      </c>
      <c r="C138" s="11" t="s">
        <v>521</v>
      </c>
      <c r="D138" s="11">
        <v>13</v>
      </c>
      <c r="E138" s="11">
        <v>8</v>
      </c>
      <c r="F138" s="11">
        <v>5.8571400000000002</v>
      </c>
      <c r="G138" s="11">
        <v>5.7232099999999999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2</v>
      </c>
      <c r="N138" s="11">
        <v>0</v>
      </c>
      <c r="O138" s="11">
        <v>0</v>
      </c>
      <c r="Q138" s="13"/>
      <c r="R138" s="13"/>
      <c r="S138" s="11">
        <f>IF(ISERROR(VLOOKUP($B138,Rose!D$4:J$32,4,FALSE)),,VLOOKUP($B138,Rose!D$4:J$32,4,FALSE))</f>
        <v>0</v>
      </c>
      <c r="T138" s="11">
        <f>IF(ISERROR(VLOOKUP($B138,Rose!L$4:Q$32,4,FALSE)),,VLOOKUP($B138,Rose!L$4:Q$32,4,FALSE))</f>
        <v>0</v>
      </c>
      <c r="U138" s="11">
        <f>IF(ISERROR(VLOOKUP($B138,Rose!S$4:X$32,4,FALSE)),,VLOOKUP($B138,Rose!S$4:X$32,4,FALSE))</f>
        <v>0</v>
      </c>
      <c r="V138" s="11">
        <f>IF(ISERROR(VLOOKUP($B138,Rose!Z$4:AE$32,4,FALSE)),,VLOOKUP($B138,Rose!Z$4:AE$32,4,FALSE))</f>
        <v>0</v>
      </c>
      <c r="W138" s="11">
        <f>IF(ISERROR(VLOOKUP($B138,Rose!AG$4:AL$32,4,FALSE)),,VLOOKUP($B138,Rose!AG$4:AL$32,4,FALSE))</f>
        <v>0</v>
      </c>
      <c r="X138" s="11">
        <f>IF(ISERROR(VLOOKUP($B138,Rose!AN$4:AS$32,4,FALSE)),,VLOOKUP($B138,Rose!AN$4:AS$32,4,FALSE))</f>
        <v>0</v>
      </c>
      <c r="Y138" s="11">
        <f>IF(ISERROR(VLOOKUP($B138,Rose!AU$4:AZ$32,4,FALSE)),,VLOOKUP($B138,Rose!AU$4:AZ$32,4,FALSE))</f>
        <v>0</v>
      </c>
      <c r="Z138" s="11">
        <f>IF(ISERROR(VLOOKUP($B138,Rose!BB$4:BG$32,4,FALSE)),,VLOOKUP($B138,Rose!BB$4:BG$32,4,FALSE))</f>
        <v>0</v>
      </c>
      <c r="AA138" s="11">
        <f>IF(ISERROR(VLOOKUP($B138,Rose!BI$4:BN$32,4,FALSE)),,VLOOKUP($B138,Rose!BI$4:BN$32,4,FALSE))</f>
        <v>0</v>
      </c>
      <c r="AB138" s="11">
        <f>IF(ISERROR(VLOOKUP($B138,Rose!BP$4:BU$32,4,FALSE)),,VLOOKUP($B138,Rose!BP$4:BU$32,4,FALSE))</f>
        <v>0</v>
      </c>
    </row>
    <row r="139" spans="1:28" ht="20" customHeight="1" x14ac:dyDescent="0.15">
      <c r="A139" s="11" t="s">
        <v>28</v>
      </c>
      <c r="B139" s="11" t="s">
        <v>178</v>
      </c>
      <c r="C139" s="11" t="s">
        <v>194</v>
      </c>
      <c r="D139" s="11">
        <v>21</v>
      </c>
      <c r="E139" s="11">
        <v>23</v>
      </c>
      <c r="F139" s="11">
        <v>6.2880500000000001</v>
      </c>
      <c r="G139" s="11">
        <v>6.2663000000000002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1</v>
      </c>
      <c r="N139" s="11">
        <v>0</v>
      </c>
      <c r="O139" s="11">
        <v>0</v>
      </c>
      <c r="Q139" s="13"/>
      <c r="R139" s="13"/>
      <c r="S139" s="11">
        <f>IF(ISERROR(VLOOKUP($B139,Rose!D$4:J$32,4,FALSE)),,VLOOKUP($B139,Rose!D$4:J$32,4,FALSE))</f>
        <v>0</v>
      </c>
      <c r="T139" s="11">
        <f>IF(ISERROR(VLOOKUP($B139,Rose!L$4:Q$32,4,FALSE)),,VLOOKUP($B139,Rose!L$4:Q$32,4,FALSE))</f>
        <v>0</v>
      </c>
      <c r="U139" s="11">
        <f>IF(ISERROR(VLOOKUP($B139,Rose!S$4:X$32,4,FALSE)),,VLOOKUP($B139,Rose!S$4:X$32,4,FALSE))</f>
        <v>0</v>
      </c>
      <c r="V139" s="11">
        <f>IF(ISERROR(VLOOKUP($B139,Rose!Z$4:AE$32,4,FALSE)),,VLOOKUP($B139,Rose!Z$4:AE$32,4,FALSE))</f>
        <v>0</v>
      </c>
      <c r="W139" s="11">
        <f>IF(ISERROR(VLOOKUP($B139,Rose!AG$4:AL$32,4,FALSE)),,VLOOKUP($B139,Rose!AG$4:AL$32,4,FALSE))</f>
        <v>0</v>
      </c>
      <c r="X139" s="11">
        <f>IF(ISERROR(VLOOKUP($B139,Rose!AN$4:AS$32,4,FALSE)),,VLOOKUP($B139,Rose!AN$4:AS$32,4,FALSE))</f>
        <v>0</v>
      </c>
      <c r="Y139" s="11">
        <f>IF(ISERROR(VLOOKUP($B139,Rose!AU$4:AZ$32,4,FALSE)),,VLOOKUP($B139,Rose!AU$4:AZ$32,4,FALSE))</f>
        <v>0</v>
      </c>
      <c r="Z139" s="11">
        <f>IF(ISERROR(VLOOKUP($B139,Rose!BB$4:BG$32,4,FALSE)),,VLOOKUP($B139,Rose!BB$4:BG$32,4,FALSE))</f>
        <v>0</v>
      </c>
      <c r="AA139" s="11">
        <f>IF(ISERROR(VLOOKUP($B139,Rose!BI$4:BN$32,4,FALSE)),,VLOOKUP($B139,Rose!BI$4:BN$32,4,FALSE))</f>
        <v>0</v>
      </c>
      <c r="AB139" s="11">
        <f>IF(ISERROR(VLOOKUP($B139,Rose!BP$4:BU$32,4,FALSE)),,VLOOKUP($B139,Rose!BP$4:BU$32,4,FALSE))</f>
        <v>0</v>
      </c>
    </row>
    <row r="140" spans="1:28" ht="20" customHeight="1" x14ac:dyDescent="0.15">
      <c r="A140" s="11" t="s">
        <v>28</v>
      </c>
      <c r="B140" s="11" t="s">
        <v>32</v>
      </c>
      <c r="C140" s="11" t="s">
        <v>244</v>
      </c>
      <c r="D140" s="11">
        <v>11</v>
      </c>
      <c r="E140" s="11">
        <v>20</v>
      </c>
      <c r="F140" s="11">
        <v>5.7437500000000004</v>
      </c>
      <c r="G140" s="11">
        <v>5.5687499999999996</v>
      </c>
      <c r="H140" s="11">
        <v>0</v>
      </c>
      <c r="I140" s="11">
        <v>0</v>
      </c>
      <c r="J140" s="11">
        <v>0</v>
      </c>
      <c r="K140" s="11">
        <v>0</v>
      </c>
      <c r="L140" s="11">
        <v>1</v>
      </c>
      <c r="M140" s="11">
        <v>9</v>
      </c>
      <c r="N140" s="11">
        <v>0</v>
      </c>
      <c r="O140" s="11">
        <v>0</v>
      </c>
      <c r="Q140" s="13"/>
      <c r="R140" s="13"/>
      <c r="S140" s="11">
        <f>IF(ISERROR(VLOOKUP($B140,Rose!D$4:J$32,4,FALSE)),,VLOOKUP($B140,Rose!D$4:J$32,4,FALSE))</f>
        <v>0</v>
      </c>
      <c r="T140" s="11">
        <f>IF(ISERROR(VLOOKUP($B140,Rose!L$4:Q$32,4,FALSE)),,VLOOKUP($B140,Rose!L$4:Q$32,4,FALSE))</f>
        <v>0</v>
      </c>
      <c r="U140" s="11">
        <f>IF(ISERROR(VLOOKUP($B140,Rose!S$4:X$32,4,FALSE)),,VLOOKUP($B140,Rose!S$4:X$32,4,FALSE))</f>
        <v>0</v>
      </c>
      <c r="V140" s="11">
        <f>IF(ISERROR(VLOOKUP($B140,Rose!Z$4:AE$32,4,FALSE)),,VLOOKUP($B140,Rose!Z$4:AE$32,4,FALSE))</f>
        <v>0</v>
      </c>
      <c r="W140" s="11">
        <f>IF(ISERROR(VLOOKUP($B140,Rose!AG$4:AL$32,4,FALSE)),,VLOOKUP($B140,Rose!AG$4:AL$32,4,FALSE))</f>
        <v>0</v>
      </c>
      <c r="X140" s="11">
        <f>IF(ISERROR(VLOOKUP($B140,Rose!AN$4:AS$32,4,FALSE)),,VLOOKUP($B140,Rose!AN$4:AS$32,4,FALSE))</f>
        <v>0</v>
      </c>
      <c r="Y140" s="11">
        <f>IF(ISERROR(VLOOKUP($B140,Rose!AU$4:AZ$32,4,FALSE)),,VLOOKUP($B140,Rose!AU$4:AZ$32,4,FALSE))</f>
        <v>0</v>
      </c>
      <c r="Z140" s="11">
        <f>IF(ISERROR(VLOOKUP($B140,Rose!BB$4:BG$32,4,FALSE)),,VLOOKUP($B140,Rose!BB$4:BG$32,4,FALSE))</f>
        <v>0</v>
      </c>
      <c r="AA140" s="11">
        <f>IF(ISERROR(VLOOKUP($B140,Rose!BI$4:BN$32,4,FALSE)),,VLOOKUP($B140,Rose!BI$4:BN$32,4,FALSE))</f>
        <v>0</v>
      </c>
      <c r="AB140" s="11">
        <f>IF(ISERROR(VLOOKUP($B140,Rose!BP$4:BU$32,4,FALSE)),,VLOOKUP($B140,Rose!BP$4:BU$32,4,FALSE))</f>
        <v>0</v>
      </c>
    </row>
    <row r="141" spans="1:28" ht="20" customHeight="1" x14ac:dyDescent="0.15">
      <c r="A141" s="11" t="s">
        <v>28</v>
      </c>
      <c r="B141" s="11" t="s">
        <v>715</v>
      </c>
      <c r="C141" s="11" t="s">
        <v>246</v>
      </c>
      <c r="D141" s="11">
        <v>11</v>
      </c>
      <c r="E141" s="11">
        <v>11</v>
      </c>
      <c r="F141" s="11">
        <v>5.8761400000000004</v>
      </c>
      <c r="G141" s="11">
        <v>5.8761400000000004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Q141" s="13"/>
      <c r="R141" s="13"/>
      <c r="S141" s="11">
        <f>IF(ISERROR(VLOOKUP($B141,Rose!D$4:J$32,4,FALSE)),,VLOOKUP($B141,Rose!D$4:J$32,4,FALSE))</f>
        <v>0</v>
      </c>
      <c r="T141" s="11">
        <f>IF(ISERROR(VLOOKUP($B141,Rose!L$4:Q$32,4,FALSE)),,VLOOKUP($B141,Rose!L$4:Q$32,4,FALSE))</f>
        <v>0</v>
      </c>
      <c r="U141" s="11">
        <f>IF(ISERROR(VLOOKUP($B141,Rose!S$4:X$32,4,FALSE)),,VLOOKUP($B141,Rose!S$4:X$32,4,FALSE))</f>
        <v>0</v>
      </c>
      <c r="V141" s="11">
        <f>IF(ISERROR(VLOOKUP($B141,Rose!Z$4:AE$32,4,FALSE)),,VLOOKUP($B141,Rose!Z$4:AE$32,4,FALSE))</f>
        <v>1</v>
      </c>
      <c r="W141" s="11">
        <f>IF(ISERROR(VLOOKUP($B141,Rose!AG$4:AL$32,4,FALSE)),,VLOOKUP($B141,Rose!AG$4:AL$32,4,FALSE))</f>
        <v>0</v>
      </c>
      <c r="X141" s="11">
        <f>IF(ISERROR(VLOOKUP($B141,Rose!AN$4:AS$32,4,FALSE)),,VLOOKUP($B141,Rose!AN$4:AS$32,4,FALSE))</f>
        <v>0</v>
      </c>
      <c r="Y141" s="11">
        <f>IF(ISERROR(VLOOKUP($B141,Rose!AU$4:AZ$32,4,FALSE)),,VLOOKUP($B141,Rose!AU$4:AZ$32,4,FALSE))</f>
        <v>0</v>
      </c>
      <c r="Z141" s="11">
        <f>IF(ISERROR(VLOOKUP($B141,Rose!BB$4:BG$32,4,FALSE)),,VLOOKUP($B141,Rose!BB$4:BG$32,4,FALSE))</f>
        <v>0</v>
      </c>
      <c r="AA141" s="11">
        <f>IF(ISERROR(VLOOKUP($B141,Rose!BI$4:BN$32,4,FALSE)),,VLOOKUP($B141,Rose!BI$4:BN$32,4,FALSE))</f>
        <v>0</v>
      </c>
      <c r="AB141" s="11">
        <f>IF(ISERROR(VLOOKUP($B141,Rose!BP$4:BU$32,4,FALSE)),,VLOOKUP($B141,Rose!BP$4:BU$32,4,FALSE))</f>
        <v>0</v>
      </c>
    </row>
    <row r="142" spans="1:28" ht="20" customHeight="1" x14ac:dyDescent="0.15">
      <c r="A142" s="11" t="s">
        <v>28</v>
      </c>
      <c r="B142" s="11" t="s">
        <v>218</v>
      </c>
      <c r="C142" s="11" t="s">
        <v>92</v>
      </c>
      <c r="D142" s="11">
        <v>22</v>
      </c>
      <c r="E142" s="11">
        <v>8</v>
      </c>
      <c r="F142" s="11">
        <v>6.0156200000000002</v>
      </c>
      <c r="G142" s="11">
        <v>6.0781200000000002</v>
      </c>
      <c r="H142" s="11">
        <v>0</v>
      </c>
      <c r="I142" s="11">
        <v>0</v>
      </c>
      <c r="J142" s="11">
        <v>0</v>
      </c>
      <c r="K142" s="11">
        <v>0</v>
      </c>
      <c r="L142" s="11">
        <v>1</v>
      </c>
      <c r="M142" s="11">
        <v>1</v>
      </c>
      <c r="N142" s="11">
        <v>0</v>
      </c>
      <c r="O142" s="11">
        <v>0</v>
      </c>
      <c r="Q142" s="13"/>
      <c r="R142" s="13"/>
      <c r="S142" s="11">
        <f>IF(ISERROR(VLOOKUP($B142,Rose!D$4:J$32,4,FALSE)),,VLOOKUP($B142,Rose!D$4:J$32,4,FALSE))</f>
        <v>0</v>
      </c>
      <c r="T142" s="11">
        <f>IF(ISERROR(VLOOKUP($B142,Rose!L$4:Q$32,4,FALSE)),,VLOOKUP($B142,Rose!L$4:Q$32,4,FALSE))</f>
        <v>0</v>
      </c>
      <c r="U142" s="11">
        <f>IF(ISERROR(VLOOKUP($B142,Rose!S$4:X$32,4,FALSE)),,VLOOKUP($B142,Rose!S$4:X$32,4,FALSE))</f>
        <v>0</v>
      </c>
      <c r="V142" s="11">
        <f>IF(ISERROR(VLOOKUP($B142,Rose!Z$4:AE$32,4,FALSE)),,VLOOKUP($B142,Rose!Z$4:AE$32,4,FALSE))</f>
        <v>0</v>
      </c>
      <c r="W142" s="11">
        <f>IF(ISERROR(VLOOKUP($B142,Rose!AG$4:AL$32,4,FALSE)),,VLOOKUP($B142,Rose!AG$4:AL$32,4,FALSE))</f>
        <v>0</v>
      </c>
      <c r="X142" s="11">
        <f>IF(ISERROR(VLOOKUP($B142,Rose!AN$4:AS$32,4,FALSE)),,VLOOKUP($B142,Rose!AN$4:AS$32,4,FALSE))</f>
        <v>0</v>
      </c>
      <c r="Y142" s="11">
        <f>IF(ISERROR(VLOOKUP($B142,Rose!AU$4:AZ$32,4,FALSE)),,VLOOKUP($B142,Rose!AU$4:AZ$32,4,FALSE))</f>
        <v>0</v>
      </c>
      <c r="Z142" s="11">
        <f>IF(ISERROR(VLOOKUP($B142,Rose!BB$4:BG$32,4,FALSE)),,VLOOKUP($B142,Rose!BB$4:BG$32,4,FALSE))</f>
        <v>0</v>
      </c>
      <c r="AA142" s="11">
        <f>IF(ISERROR(VLOOKUP($B142,Rose!BI$4:BN$32,4,FALSE)),,VLOOKUP($B142,Rose!BI$4:BN$32,4,FALSE))</f>
        <v>0</v>
      </c>
      <c r="AB142" s="11">
        <f>IF(ISERROR(VLOOKUP($B142,Rose!BP$4:BU$32,4,FALSE)),,VLOOKUP($B142,Rose!BP$4:BU$32,4,FALSE))</f>
        <v>0</v>
      </c>
    </row>
    <row r="143" spans="1:28" ht="20" customHeight="1" x14ac:dyDescent="0.15">
      <c r="A143" s="11" t="s">
        <v>28</v>
      </c>
      <c r="B143" s="11" t="s">
        <v>493</v>
      </c>
      <c r="C143" s="11" t="s">
        <v>94</v>
      </c>
      <c r="D143" s="11">
        <v>11</v>
      </c>
      <c r="E143" s="11">
        <v>8</v>
      </c>
      <c r="F143" s="11">
        <v>6.125</v>
      </c>
      <c r="G143" s="11">
        <v>6.0625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1</v>
      </c>
      <c r="N143" s="11">
        <v>0</v>
      </c>
      <c r="O143" s="11">
        <v>0</v>
      </c>
      <c r="Q143" s="13"/>
      <c r="R143" s="13"/>
      <c r="S143" s="11">
        <f>IF(ISERROR(VLOOKUP($B143,Rose!D$4:J$32,4,FALSE)),,VLOOKUP($B143,Rose!D$4:J$32,4,FALSE))</f>
        <v>0</v>
      </c>
      <c r="T143" s="11">
        <f>IF(ISERROR(VLOOKUP($B143,Rose!L$4:Q$32,4,FALSE)),,VLOOKUP($B143,Rose!L$4:Q$32,4,FALSE))</f>
        <v>0</v>
      </c>
      <c r="U143" s="11">
        <f>IF(ISERROR(VLOOKUP($B143,Rose!S$4:X$32,4,FALSE)),,VLOOKUP($B143,Rose!S$4:X$32,4,FALSE))</f>
        <v>4</v>
      </c>
      <c r="V143" s="11">
        <f>IF(ISERROR(VLOOKUP($B143,Rose!Z$4:AE$32,4,FALSE)),,VLOOKUP($B143,Rose!Z$4:AE$32,4,FALSE))</f>
        <v>0</v>
      </c>
      <c r="W143" s="11">
        <f>IF(ISERROR(VLOOKUP($B143,Rose!AG$4:AL$32,4,FALSE)),,VLOOKUP($B143,Rose!AG$4:AL$32,4,FALSE))</f>
        <v>0</v>
      </c>
      <c r="X143" s="11">
        <f>IF(ISERROR(VLOOKUP($B143,Rose!AN$4:AS$32,4,FALSE)),,VLOOKUP($B143,Rose!AN$4:AS$32,4,FALSE))</f>
        <v>0</v>
      </c>
      <c r="Y143" s="11">
        <f>IF(ISERROR(VLOOKUP($B143,Rose!AU$4:AZ$32,4,FALSE)),,VLOOKUP($B143,Rose!AU$4:AZ$32,4,FALSE))</f>
        <v>0</v>
      </c>
      <c r="Z143" s="11">
        <f>IF(ISERROR(VLOOKUP($B143,Rose!BB$4:BG$32,4,FALSE)),,VLOOKUP($B143,Rose!BB$4:BG$32,4,FALSE))</f>
        <v>0</v>
      </c>
      <c r="AA143" s="11">
        <f>IF(ISERROR(VLOOKUP($B143,Rose!BI$4:BN$32,4,FALSE)),,VLOOKUP($B143,Rose!BI$4:BN$32,4,FALSE))</f>
        <v>0</v>
      </c>
      <c r="AB143" s="11">
        <f>IF(ISERROR(VLOOKUP($B143,Rose!BP$4:BU$32,4,FALSE)),,VLOOKUP($B143,Rose!BP$4:BU$32,4,FALSE))</f>
        <v>0</v>
      </c>
    </row>
    <row r="144" spans="1:28" ht="20" customHeight="1" x14ac:dyDescent="0.15">
      <c r="A144" s="11" t="s">
        <v>28</v>
      </c>
      <c r="B144" s="11" t="s">
        <v>422</v>
      </c>
      <c r="C144" s="11" t="s">
        <v>97</v>
      </c>
      <c r="D144" s="11">
        <v>14</v>
      </c>
      <c r="E144" s="11">
        <v>13</v>
      </c>
      <c r="F144" s="11">
        <v>5.7692300000000003</v>
      </c>
      <c r="G144" s="11">
        <v>6</v>
      </c>
      <c r="H144" s="11">
        <v>1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Q144" s="13"/>
      <c r="R144" s="13"/>
      <c r="S144" s="11">
        <f>IF(ISERROR(VLOOKUP($B144,Rose!D$4:J$32,4,FALSE)),,VLOOKUP($B144,Rose!D$4:J$32,4,FALSE))</f>
        <v>0</v>
      </c>
      <c r="T144" s="11">
        <f>IF(ISERROR(VLOOKUP($B144,Rose!L$4:Q$32,4,FALSE)),,VLOOKUP($B144,Rose!L$4:Q$32,4,FALSE))</f>
        <v>0</v>
      </c>
      <c r="U144" s="11">
        <f>IF(ISERROR(VLOOKUP($B144,Rose!S$4:X$32,4,FALSE)),,VLOOKUP($B144,Rose!S$4:X$32,4,FALSE))</f>
        <v>0</v>
      </c>
      <c r="V144" s="11">
        <f>IF(ISERROR(VLOOKUP($B144,Rose!Z$4:AE$32,4,FALSE)),,VLOOKUP($B144,Rose!Z$4:AE$32,4,FALSE))</f>
        <v>0</v>
      </c>
      <c r="W144" s="11">
        <f>IF(ISERROR(VLOOKUP($B144,Rose!AG$4:AL$32,4,FALSE)),,VLOOKUP($B144,Rose!AG$4:AL$32,4,FALSE))</f>
        <v>0</v>
      </c>
      <c r="X144" s="11">
        <f>IF(ISERROR(VLOOKUP($B144,Rose!AN$4:AS$32,4,FALSE)),,VLOOKUP($B144,Rose!AN$4:AS$32,4,FALSE))</f>
        <v>0</v>
      </c>
      <c r="Y144" s="11">
        <f>IF(ISERROR(VLOOKUP($B144,Rose!AU$4:AZ$32,4,FALSE)),,VLOOKUP($B144,Rose!AU$4:AZ$32,4,FALSE))</f>
        <v>0</v>
      </c>
      <c r="Z144" s="11">
        <f>IF(ISERROR(VLOOKUP($B144,Rose!BB$4:BG$32,4,FALSE)),,VLOOKUP($B144,Rose!BB$4:BG$32,4,FALSE))</f>
        <v>0</v>
      </c>
      <c r="AA144" s="11">
        <f>IF(ISERROR(VLOOKUP($B144,Rose!BI$4:BN$32,4,FALSE)),,VLOOKUP($B144,Rose!BI$4:BN$32,4,FALSE))</f>
        <v>0</v>
      </c>
      <c r="AB144" s="11">
        <f>IF(ISERROR(VLOOKUP($B144,Rose!BP$4:BU$32,4,FALSE)),,VLOOKUP($B144,Rose!BP$4:BU$32,4,FALSE))</f>
        <v>0</v>
      </c>
    </row>
    <row r="145" spans="1:28" ht="20" customHeight="1" x14ac:dyDescent="0.15">
      <c r="A145" s="11" t="s">
        <v>28</v>
      </c>
      <c r="B145" s="11" t="s">
        <v>161</v>
      </c>
      <c r="C145" s="11" t="s">
        <v>100</v>
      </c>
      <c r="D145" s="11">
        <v>29</v>
      </c>
      <c r="E145" s="11">
        <v>19</v>
      </c>
      <c r="F145" s="11">
        <v>6.1363300000000001</v>
      </c>
      <c r="G145" s="11">
        <v>6.0815099999999997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2</v>
      </c>
      <c r="N145" s="11">
        <v>0</v>
      </c>
      <c r="O145" s="11">
        <v>0</v>
      </c>
      <c r="Q145" s="13"/>
      <c r="R145" s="13"/>
      <c r="S145" s="11">
        <f>IF(ISERROR(VLOOKUP($B145,Rose!D$4:J$32,4,FALSE)),,VLOOKUP($B145,Rose!D$4:J$32,4,FALSE))</f>
        <v>0</v>
      </c>
      <c r="T145" s="11">
        <f>IF(ISERROR(VLOOKUP($B145,Rose!L$4:Q$32,4,FALSE)),,VLOOKUP($B145,Rose!L$4:Q$32,4,FALSE))</f>
        <v>0</v>
      </c>
      <c r="U145" s="11">
        <f>IF(ISERROR(VLOOKUP($B145,Rose!S$4:X$32,4,FALSE)),,VLOOKUP($B145,Rose!S$4:X$32,4,FALSE))</f>
        <v>0</v>
      </c>
      <c r="V145" s="11">
        <f>IF(ISERROR(VLOOKUP($B145,Rose!Z$4:AE$32,4,FALSE)),,VLOOKUP($B145,Rose!Z$4:AE$32,4,FALSE))</f>
        <v>0</v>
      </c>
      <c r="W145" s="11">
        <f>IF(ISERROR(VLOOKUP($B145,Rose!AG$4:AL$32,4,FALSE)),,VLOOKUP($B145,Rose!AG$4:AL$32,4,FALSE))</f>
        <v>0</v>
      </c>
      <c r="X145" s="11">
        <f>IF(ISERROR(VLOOKUP($B145,Rose!AN$4:AS$32,4,FALSE)),,VLOOKUP($B145,Rose!AN$4:AS$32,4,FALSE))</f>
        <v>0</v>
      </c>
      <c r="Y145" s="11">
        <f>IF(ISERROR(VLOOKUP($B145,Rose!AU$4:AZ$32,4,FALSE)),,VLOOKUP($B145,Rose!AU$4:AZ$32,4,FALSE))</f>
        <v>3</v>
      </c>
      <c r="Z145" s="11">
        <f>IF(ISERROR(VLOOKUP($B145,Rose!BB$4:BG$32,4,FALSE)),,VLOOKUP($B145,Rose!BB$4:BG$32,4,FALSE))</f>
        <v>0</v>
      </c>
      <c r="AA145" s="11">
        <f>IF(ISERROR(VLOOKUP($B145,Rose!BI$4:BN$32,4,FALSE)),,VLOOKUP($B145,Rose!BI$4:BN$32,4,FALSE))</f>
        <v>0</v>
      </c>
      <c r="AB145" s="11">
        <f>IF(ISERROR(VLOOKUP($B145,Rose!BP$4:BU$32,4,FALSE)),,VLOOKUP($B145,Rose!BP$4:BU$32,4,FALSE))</f>
        <v>0</v>
      </c>
    </row>
    <row r="146" spans="1:28" ht="20" customHeight="1" x14ac:dyDescent="0.15">
      <c r="A146" s="11" t="s">
        <v>28</v>
      </c>
      <c r="B146" s="11" t="s">
        <v>363</v>
      </c>
      <c r="C146" s="11" t="s">
        <v>97</v>
      </c>
      <c r="D146" s="11">
        <v>19</v>
      </c>
      <c r="E146" s="11">
        <v>18</v>
      </c>
      <c r="F146" s="11">
        <v>5.91953</v>
      </c>
      <c r="G146" s="11">
        <v>6.09354</v>
      </c>
      <c r="H146" s="11">
        <v>1</v>
      </c>
      <c r="I146" s="11">
        <v>0</v>
      </c>
      <c r="J146" s="11">
        <v>0</v>
      </c>
      <c r="K146" s="11">
        <v>0</v>
      </c>
      <c r="L146" s="11">
        <v>3</v>
      </c>
      <c r="M146" s="11">
        <v>4</v>
      </c>
      <c r="N146" s="11">
        <v>1</v>
      </c>
      <c r="O146" s="11">
        <v>0</v>
      </c>
      <c r="Q146" s="13"/>
      <c r="R146" s="13"/>
      <c r="S146" s="11">
        <f>IF(ISERROR(VLOOKUP($B146,Rose!D$4:J$32,4,FALSE)),,VLOOKUP($B146,Rose!D$4:J$32,4,FALSE))</f>
        <v>0</v>
      </c>
      <c r="T146" s="11">
        <f>IF(ISERROR(VLOOKUP($B146,Rose!L$4:Q$32,4,FALSE)),,VLOOKUP($B146,Rose!L$4:Q$32,4,FALSE))</f>
        <v>0</v>
      </c>
      <c r="U146" s="11">
        <f>IF(ISERROR(VLOOKUP($B146,Rose!S$4:X$32,4,FALSE)),,VLOOKUP($B146,Rose!S$4:X$32,4,FALSE))</f>
        <v>0</v>
      </c>
      <c r="V146" s="11">
        <f>IF(ISERROR(VLOOKUP($B146,Rose!Z$4:AE$32,4,FALSE)),,VLOOKUP($B146,Rose!Z$4:AE$32,4,FALSE))</f>
        <v>0</v>
      </c>
      <c r="W146" s="11">
        <f>IF(ISERROR(VLOOKUP($B146,Rose!AG$4:AL$32,4,FALSE)),,VLOOKUP($B146,Rose!AG$4:AL$32,4,FALSE))</f>
        <v>0</v>
      </c>
      <c r="X146" s="11">
        <f>IF(ISERROR(VLOOKUP($B146,Rose!AN$4:AS$32,4,FALSE)),,VLOOKUP($B146,Rose!AN$4:AS$32,4,FALSE))</f>
        <v>0</v>
      </c>
      <c r="Y146" s="11">
        <f>IF(ISERROR(VLOOKUP($B146,Rose!AU$4:AZ$32,4,FALSE)),,VLOOKUP($B146,Rose!AU$4:AZ$32,4,FALSE))</f>
        <v>0</v>
      </c>
      <c r="Z146" s="11">
        <f>IF(ISERROR(VLOOKUP($B146,Rose!BB$4:BG$32,4,FALSE)),,VLOOKUP($B146,Rose!BB$4:BG$32,4,FALSE))</f>
        <v>0</v>
      </c>
      <c r="AA146" s="11">
        <f>IF(ISERROR(VLOOKUP($B146,Rose!BI$4:BN$32,4,FALSE)),,VLOOKUP($B146,Rose!BI$4:BN$32,4,FALSE))</f>
        <v>0</v>
      </c>
      <c r="AB146" s="11">
        <f>IF(ISERROR(VLOOKUP($B146,Rose!BP$4:BU$32,4,FALSE)),,VLOOKUP($B146,Rose!BP$4:BU$32,4,FALSE))</f>
        <v>0</v>
      </c>
    </row>
    <row r="147" spans="1:28" ht="20" customHeight="1" x14ac:dyDescent="0.15">
      <c r="A147" s="11" t="s">
        <v>28</v>
      </c>
      <c r="B147" s="11" t="s">
        <v>152</v>
      </c>
      <c r="C147" s="11" t="s">
        <v>664</v>
      </c>
      <c r="D147" s="11">
        <v>12</v>
      </c>
      <c r="E147" s="11">
        <v>1</v>
      </c>
      <c r="F147" s="11">
        <v>1.5</v>
      </c>
      <c r="G147" s="11">
        <v>1.5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Q147" s="13"/>
      <c r="R147" s="13"/>
      <c r="S147" s="11">
        <f>IF(ISERROR(VLOOKUP($B147,Rose!D$4:J$32,4,FALSE)),,VLOOKUP($B147,Rose!D$4:J$32,4,FALSE))</f>
        <v>0</v>
      </c>
      <c r="T147" s="11">
        <f>IF(ISERROR(VLOOKUP($B147,Rose!L$4:Q$32,4,FALSE)),,VLOOKUP($B147,Rose!L$4:Q$32,4,FALSE))</f>
        <v>0</v>
      </c>
      <c r="U147" s="11">
        <f>IF(ISERROR(VLOOKUP($B147,Rose!S$4:X$32,4,FALSE)),,VLOOKUP($B147,Rose!S$4:X$32,4,FALSE))</f>
        <v>0</v>
      </c>
      <c r="V147" s="11">
        <f>IF(ISERROR(VLOOKUP($B147,Rose!Z$4:AE$32,4,FALSE)),,VLOOKUP($B147,Rose!Z$4:AE$32,4,FALSE))</f>
        <v>0</v>
      </c>
      <c r="W147" s="11">
        <f>IF(ISERROR(VLOOKUP($B147,Rose!AG$4:AL$32,4,FALSE)),,VLOOKUP($B147,Rose!AG$4:AL$32,4,FALSE))</f>
        <v>0</v>
      </c>
      <c r="X147" s="11">
        <f>IF(ISERROR(VLOOKUP($B147,Rose!AN$4:AS$32,4,FALSE)),,VLOOKUP($B147,Rose!AN$4:AS$32,4,FALSE))</f>
        <v>0</v>
      </c>
      <c r="Y147" s="11">
        <f>IF(ISERROR(VLOOKUP($B147,Rose!AU$4:AZ$32,4,FALSE)),,VLOOKUP($B147,Rose!AU$4:AZ$32,4,FALSE))</f>
        <v>0</v>
      </c>
      <c r="Z147" s="11">
        <f>IF(ISERROR(VLOOKUP($B147,Rose!BB$4:BG$32,4,FALSE)),,VLOOKUP($B147,Rose!BB$4:BG$32,4,FALSE))</f>
        <v>0</v>
      </c>
      <c r="AA147" s="11">
        <f>IF(ISERROR(VLOOKUP($B147,Rose!BI$4:BN$32,4,FALSE)),,VLOOKUP($B147,Rose!BI$4:BN$32,4,FALSE))</f>
        <v>0</v>
      </c>
      <c r="AB147" s="11">
        <f>IF(ISERROR(VLOOKUP($B147,Rose!BP$4:BU$32,4,FALSE)),,VLOOKUP($B147,Rose!BP$4:BU$32,4,FALSE))</f>
        <v>0</v>
      </c>
    </row>
    <row r="148" spans="1:28" ht="20" customHeight="1" x14ac:dyDescent="0.15">
      <c r="A148" s="11" t="s">
        <v>28</v>
      </c>
      <c r="B148" s="11" t="s">
        <v>466</v>
      </c>
      <c r="C148" s="11" t="s">
        <v>664</v>
      </c>
      <c r="D148" s="11">
        <v>14</v>
      </c>
      <c r="E148" s="11">
        <v>4</v>
      </c>
      <c r="F148" s="11">
        <v>5.7291699999999999</v>
      </c>
      <c r="G148" s="11">
        <v>5.7291699999999999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Q148" s="13"/>
      <c r="R148" s="13"/>
      <c r="S148" s="11">
        <f>IF(ISERROR(VLOOKUP($B148,Rose!D$4:J$32,4,FALSE)),,VLOOKUP($B148,Rose!D$4:J$32,4,FALSE))</f>
        <v>0</v>
      </c>
      <c r="T148" s="11">
        <f>IF(ISERROR(VLOOKUP($B148,Rose!L$4:Q$32,4,FALSE)),,VLOOKUP($B148,Rose!L$4:Q$32,4,FALSE))</f>
        <v>0</v>
      </c>
      <c r="U148" s="11">
        <f>IF(ISERROR(VLOOKUP($B148,Rose!S$4:X$32,4,FALSE)),,VLOOKUP($B148,Rose!S$4:X$32,4,FALSE))</f>
        <v>0</v>
      </c>
      <c r="V148" s="11">
        <f>IF(ISERROR(VLOOKUP($B148,Rose!Z$4:AE$32,4,FALSE)),,VLOOKUP($B148,Rose!Z$4:AE$32,4,FALSE))</f>
        <v>0</v>
      </c>
      <c r="W148" s="11">
        <f>IF(ISERROR(VLOOKUP($B148,Rose!AG$4:AL$32,4,FALSE)),,VLOOKUP($B148,Rose!AG$4:AL$32,4,FALSE))</f>
        <v>0</v>
      </c>
      <c r="X148" s="11">
        <f>IF(ISERROR(VLOOKUP($B148,Rose!AN$4:AS$32,4,FALSE)),,VLOOKUP($B148,Rose!AN$4:AS$32,4,FALSE))</f>
        <v>0</v>
      </c>
      <c r="Y148" s="11">
        <f>IF(ISERROR(VLOOKUP($B148,Rose!AU$4:AZ$32,4,FALSE)),,VLOOKUP($B148,Rose!AU$4:AZ$32,4,FALSE))</f>
        <v>0</v>
      </c>
      <c r="Z148" s="11">
        <f>IF(ISERROR(VLOOKUP($B148,Rose!BB$4:BG$32,4,FALSE)),,VLOOKUP($B148,Rose!BB$4:BG$32,4,FALSE))</f>
        <v>0</v>
      </c>
      <c r="AA148" s="11">
        <f>IF(ISERROR(VLOOKUP($B148,Rose!BI$4:BN$32,4,FALSE)),,VLOOKUP($B148,Rose!BI$4:BN$32,4,FALSE))</f>
        <v>0</v>
      </c>
      <c r="AB148" s="11">
        <f>IF(ISERROR(VLOOKUP($B148,Rose!BP$4:BU$32,4,FALSE)),,VLOOKUP($B148,Rose!BP$4:BU$32,4,FALSE))</f>
        <v>0</v>
      </c>
    </row>
    <row r="149" spans="1:28" ht="20" customHeight="1" x14ac:dyDescent="0.15">
      <c r="A149" s="11" t="s">
        <v>28</v>
      </c>
      <c r="B149" s="11" t="s">
        <v>881</v>
      </c>
      <c r="C149" s="11" t="s">
        <v>100</v>
      </c>
      <c r="D149" s="11">
        <v>12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Q149" s="13"/>
      <c r="R149" s="13"/>
      <c r="S149" s="11">
        <f>IF(ISERROR(VLOOKUP($B149,Rose!D$4:J$32,4,FALSE)),,VLOOKUP($B149,Rose!D$4:J$32,4,FALSE))</f>
        <v>0</v>
      </c>
      <c r="T149" s="11">
        <f>IF(ISERROR(VLOOKUP($B149,Rose!L$4:Q$32,4,FALSE)),,VLOOKUP($B149,Rose!L$4:Q$32,4,FALSE))</f>
        <v>0</v>
      </c>
      <c r="U149" s="11">
        <f>IF(ISERROR(VLOOKUP($B149,Rose!S$4:X$32,4,FALSE)),,VLOOKUP($B149,Rose!S$4:X$32,4,FALSE))</f>
        <v>0</v>
      </c>
      <c r="V149" s="11">
        <f>IF(ISERROR(VLOOKUP($B149,Rose!Z$4:AE$32,4,FALSE)),,VLOOKUP($B149,Rose!Z$4:AE$32,4,FALSE))</f>
        <v>0</v>
      </c>
      <c r="W149" s="11">
        <f>IF(ISERROR(VLOOKUP($B149,Rose!AG$4:AL$32,4,FALSE)),,VLOOKUP($B149,Rose!AG$4:AL$32,4,FALSE))</f>
        <v>0</v>
      </c>
      <c r="X149" s="11">
        <f>IF(ISERROR(VLOOKUP($B149,Rose!AN$4:AS$32,4,FALSE)),,VLOOKUP($B149,Rose!AN$4:AS$32,4,FALSE))</f>
        <v>0</v>
      </c>
      <c r="Y149" s="11">
        <f>IF(ISERROR(VLOOKUP($B149,Rose!AU$4:AZ$32,4,FALSE)),,VLOOKUP($B149,Rose!AU$4:AZ$32,4,FALSE))</f>
        <v>0</v>
      </c>
      <c r="Z149" s="11">
        <f>IF(ISERROR(VLOOKUP($B149,Rose!BB$4:BG$32,4,FALSE)),,VLOOKUP($B149,Rose!BB$4:BG$32,4,FALSE))</f>
        <v>0</v>
      </c>
      <c r="AA149" s="11">
        <f>IF(ISERROR(VLOOKUP($B149,Rose!BI$4:BN$32,4,FALSE)),,VLOOKUP($B149,Rose!BI$4:BN$32,4,FALSE))</f>
        <v>0</v>
      </c>
      <c r="AB149" s="11">
        <f>IF(ISERROR(VLOOKUP($B149,Rose!BP$4:BU$32,4,FALSE)),,VLOOKUP($B149,Rose!BP$4:BU$32,4,FALSE))</f>
        <v>0</v>
      </c>
    </row>
    <row r="150" spans="1:28" ht="20" customHeight="1" x14ac:dyDescent="0.15">
      <c r="A150" s="11" t="s">
        <v>28</v>
      </c>
      <c r="B150" s="11" t="s">
        <v>716</v>
      </c>
      <c r="C150" s="11" t="s">
        <v>521</v>
      </c>
      <c r="D150" s="11">
        <v>19</v>
      </c>
      <c r="E150" s="11">
        <v>19</v>
      </c>
      <c r="F150" s="11">
        <v>5.9868399999999999</v>
      </c>
      <c r="G150" s="11">
        <v>5.9342100000000002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2</v>
      </c>
      <c r="N150" s="11">
        <v>0</v>
      </c>
      <c r="O150" s="11">
        <v>0</v>
      </c>
      <c r="Q150" s="13"/>
      <c r="R150" s="13"/>
      <c r="S150" s="11">
        <f>IF(ISERROR(VLOOKUP($B150,Rose!D$4:J$32,4,FALSE)),,VLOOKUP($B150,Rose!D$4:J$32,4,FALSE))</f>
        <v>0</v>
      </c>
      <c r="T150" s="11">
        <f>IF(ISERROR(VLOOKUP($B150,Rose!L$4:Q$32,4,FALSE)),,VLOOKUP($B150,Rose!L$4:Q$32,4,FALSE))</f>
        <v>0</v>
      </c>
      <c r="U150" s="11">
        <f>IF(ISERROR(VLOOKUP($B150,Rose!S$4:X$32,4,FALSE)),,VLOOKUP($B150,Rose!S$4:X$32,4,FALSE))</f>
        <v>0</v>
      </c>
      <c r="V150" s="11">
        <f>IF(ISERROR(VLOOKUP($B150,Rose!Z$4:AE$32,4,FALSE)),,VLOOKUP($B150,Rose!Z$4:AE$32,4,FALSE))</f>
        <v>0</v>
      </c>
      <c r="W150" s="11">
        <f>IF(ISERROR(VLOOKUP($B150,Rose!AG$4:AL$32,4,FALSE)),,VLOOKUP($B150,Rose!AG$4:AL$32,4,FALSE))</f>
        <v>0</v>
      </c>
      <c r="X150" s="11">
        <f>IF(ISERROR(VLOOKUP($B150,Rose!AN$4:AS$32,4,FALSE)),,VLOOKUP($B150,Rose!AN$4:AS$32,4,FALSE))</f>
        <v>0</v>
      </c>
      <c r="Y150" s="11">
        <f>IF(ISERROR(VLOOKUP($B150,Rose!AU$4:AZ$32,4,FALSE)),,VLOOKUP($B150,Rose!AU$4:AZ$32,4,FALSE))</f>
        <v>0</v>
      </c>
      <c r="Z150" s="11">
        <f>IF(ISERROR(VLOOKUP($B150,Rose!BB$4:BG$32,4,FALSE)),,VLOOKUP($B150,Rose!BB$4:BG$32,4,FALSE))</f>
        <v>1</v>
      </c>
      <c r="AA150" s="11">
        <f>IF(ISERROR(VLOOKUP($B150,Rose!BI$4:BN$32,4,FALSE)),,VLOOKUP($B150,Rose!BI$4:BN$32,4,FALSE))</f>
        <v>0</v>
      </c>
      <c r="AB150" s="11">
        <f>IF(ISERROR(VLOOKUP($B150,Rose!BP$4:BU$32,4,FALSE)),,VLOOKUP($B150,Rose!BP$4:BU$32,4,FALSE))</f>
        <v>0</v>
      </c>
    </row>
    <row r="151" spans="1:28" ht="20" customHeight="1" x14ac:dyDescent="0.15">
      <c r="A151" s="11" t="s">
        <v>28</v>
      </c>
      <c r="B151" s="11" t="s">
        <v>351</v>
      </c>
      <c r="C151" s="11" t="s">
        <v>90</v>
      </c>
      <c r="D151" s="11">
        <v>34</v>
      </c>
      <c r="E151" s="11">
        <v>16</v>
      </c>
      <c r="F151" s="11">
        <v>6.1953100000000001</v>
      </c>
      <c r="G151" s="11">
        <v>6.0078100000000001</v>
      </c>
      <c r="H151" s="11">
        <v>0</v>
      </c>
      <c r="I151" s="11">
        <v>0</v>
      </c>
      <c r="J151" s="11">
        <v>0</v>
      </c>
      <c r="K151" s="11">
        <v>0</v>
      </c>
      <c r="L151" s="11">
        <v>1</v>
      </c>
      <c r="M151" s="11">
        <v>4</v>
      </c>
      <c r="N151" s="11">
        <v>0</v>
      </c>
      <c r="O151" s="11">
        <v>1</v>
      </c>
      <c r="Q151" s="13"/>
      <c r="R151" s="13"/>
      <c r="S151" s="11">
        <f>IF(ISERROR(VLOOKUP($B151,Rose!D$4:J$32,4,FALSE)),,VLOOKUP($B151,Rose!D$4:J$32,4,FALSE))</f>
        <v>0</v>
      </c>
      <c r="T151" s="11">
        <f>IF(ISERROR(VLOOKUP($B151,Rose!L$4:Q$32,4,FALSE)),,VLOOKUP($B151,Rose!L$4:Q$32,4,FALSE))</f>
        <v>0</v>
      </c>
      <c r="U151" s="11">
        <f>IF(ISERROR(VLOOKUP($B151,Rose!S$4:X$32,4,FALSE)),,VLOOKUP($B151,Rose!S$4:X$32,4,FALSE))</f>
        <v>0</v>
      </c>
      <c r="V151" s="11">
        <f>IF(ISERROR(VLOOKUP($B151,Rose!Z$4:AE$32,4,FALSE)),,VLOOKUP($B151,Rose!Z$4:AE$32,4,FALSE))</f>
        <v>0</v>
      </c>
      <c r="W151" s="11">
        <f>IF(ISERROR(VLOOKUP($B151,Rose!AG$4:AL$32,4,FALSE)),,VLOOKUP($B151,Rose!AG$4:AL$32,4,FALSE))</f>
        <v>0</v>
      </c>
      <c r="X151" s="11">
        <f>IF(ISERROR(VLOOKUP($B151,Rose!AN$4:AS$32,4,FALSE)),,VLOOKUP($B151,Rose!AN$4:AS$32,4,FALSE))</f>
        <v>0</v>
      </c>
      <c r="Y151" s="11">
        <f>IF(ISERROR(VLOOKUP($B151,Rose!AU$4:AZ$32,4,FALSE)),,VLOOKUP($B151,Rose!AU$4:AZ$32,4,FALSE))</f>
        <v>0</v>
      </c>
      <c r="Z151" s="11">
        <f>IF(ISERROR(VLOOKUP($B151,Rose!BB$4:BG$32,4,FALSE)),,VLOOKUP($B151,Rose!BB$4:BG$32,4,FALSE))</f>
        <v>0</v>
      </c>
      <c r="AA151" s="11">
        <f>IF(ISERROR(VLOOKUP($B151,Rose!BI$4:BN$32,4,FALSE)),,VLOOKUP($B151,Rose!BI$4:BN$32,4,FALSE))</f>
        <v>0</v>
      </c>
      <c r="AB151" s="11">
        <f>IF(ISERROR(VLOOKUP($B151,Rose!BP$4:BU$32,4,FALSE)),,VLOOKUP($B151,Rose!BP$4:BU$32,4,FALSE))</f>
        <v>9</v>
      </c>
    </row>
    <row r="152" spans="1:28" ht="20" customHeight="1" x14ac:dyDescent="0.15">
      <c r="A152" s="11" t="s">
        <v>28</v>
      </c>
      <c r="B152" s="11" t="s">
        <v>717</v>
      </c>
      <c r="C152" s="11" t="s">
        <v>90</v>
      </c>
      <c r="D152" s="11">
        <v>26</v>
      </c>
      <c r="E152" s="11">
        <v>12</v>
      </c>
      <c r="F152" s="11">
        <v>6.0625</v>
      </c>
      <c r="G152" s="11">
        <v>6.0208300000000001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1</v>
      </c>
      <c r="N152" s="11">
        <v>0</v>
      </c>
      <c r="O152" s="11">
        <v>0</v>
      </c>
      <c r="Q152" s="13"/>
      <c r="R152" s="13"/>
      <c r="S152" s="11">
        <f>IF(ISERROR(VLOOKUP($B152,Rose!D$4:J$32,4,FALSE)),,VLOOKUP($B152,Rose!D$4:J$32,4,FALSE))</f>
        <v>0</v>
      </c>
      <c r="T152" s="11">
        <f>IF(ISERROR(VLOOKUP($B152,Rose!L$4:Q$32,4,FALSE)),,VLOOKUP($B152,Rose!L$4:Q$32,4,FALSE))</f>
        <v>0</v>
      </c>
      <c r="U152" s="11">
        <f>IF(ISERROR(VLOOKUP($B152,Rose!S$4:X$32,4,FALSE)),,VLOOKUP($B152,Rose!S$4:X$32,4,FALSE))</f>
        <v>1</v>
      </c>
      <c r="V152" s="11">
        <f>IF(ISERROR(VLOOKUP($B152,Rose!Z$4:AE$32,4,FALSE)),,VLOOKUP($B152,Rose!Z$4:AE$32,4,FALSE))</f>
        <v>0</v>
      </c>
      <c r="W152" s="11">
        <f>IF(ISERROR(VLOOKUP($B152,Rose!AG$4:AL$32,4,FALSE)),,VLOOKUP($B152,Rose!AG$4:AL$32,4,FALSE))</f>
        <v>0</v>
      </c>
      <c r="X152" s="11">
        <f>IF(ISERROR(VLOOKUP($B152,Rose!AN$4:AS$32,4,FALSE)),,VLOOKUP($B152,Rose!AN$4:AS$32,4,FALSE))</f>
        <v>0</v>
      </c>
      <c r="Y152" s="11">
        <f>IF(ISERROR(VLOOKUP($B152,Rose!AU$4:AZ$32,4,FALSE)),,VLOOKUP($B152,Rose!AU$4:AZ$32,4,FALSE))</f>
        <v>0</v>
      </c>
      <c r="Z152" s="11">
        <f>IF(ISERROR(VLOOKUP($B152,Rose!BB$4:BG$32,4,FALSE)),,VLOOKUP($B152,Rose!BB$4:BG$32,4,FALSE))</f>
        <v>0</v>
      </c>
      <c r="AA152" s="11">
        <f>IF(ISERROR(VLOOKUP($B152,Rose!BI$4:BN$32,4,FALSE)),,VLOOKUP($B152,Rose!BI$4:BN$32,4,FALSE))</f>
        <v>0</v>
      </c>
      <c r="AB152" s="11">
        <f>IF(ISERROR(VLOOKUP($B152,Rose!BP$4:BU$32,4,FALSE)),,VLOOKUP($B152,Rose!BP$4:BU$32,4,FALSE))</f>
        <v>0</v>
      </c>
    </row>
    <row r="153" spans="1:28" ht="20" customHeight="1" x14ac:dyDescent="0.15">
      <c r="A153" s="11" t="s">
        <v>28</v>
      </c>
      <c r="B153" s="11" t="s">
        <v>556</v>
      </c>
      <c r="C153" s="11" t="s">
        <v>664</v>
      </c>
      <c r="D153" s="11">
        <v>11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Q153" s="13"/>
      <c r="R153" s="13"/>
      <c r="S153" s="11">
        <f>IF(ISERROR(VLOOKUP($B153,Rose!D$4:J$32,4,FALSE)),,VLOOKUP($B153,Rose!D$4:J$32,4,FALSE))</f>
        <v>0</v>
      </c>
      <c r="T153" s="11">
        <f>IF(ISERROR(VLOOKUP($B153,Rose!L$4:Q$32,4,FALSE)),,VLOOKUP($B153,Rose!L$4:Q$32,4,FALSE))</f>
        <v>0</v>
      </c>
      <c r="U153" s="11">
        <f>IF(ISERROR(VLOOKUP($B153,Rose!S$4:X$32,4,FALSE)),,VLOOKUP($B153,Rose!S$4:X$32,4,FALSE))</f>
        <v>0</v>
      </c>
      <c r="V153" s="11">
        <f>IF(ISERROR(VLOOKUP($B153,Rose!Z$4:AE$32,4,FALSE)),,VLOOKUP($B153,Rose!Z$4:AE$32,4,FALSE))</f>
        <v>0</v>
      </c>
      <c r="W153" s="11">
        <f>IF(ISERROR(VLOOKUP($B153,Rose!AG$4:AL$32,4,FALSE)),,VLOOKUP($B153,Rose!AG$4:AL$32,4,FALSE))</f>
        <v>0</v>
      </c>
      <c r="X153" s="11">
        <f>IF(ISERROR(VLOOKUP($B153,Rose!AN$4:AS$32,4,FALSE)),,VLOOKUP($B153,Rose!AN$4:AS$32,4,FALSE))</f>
        <v>0</v>
      </c>
      <c r="Y153" s="11">
        <f>IF(ISERROR(VLOOKUP($B153,Rose!AU$4:AZ$32,4,FALSE)),,VLOOKUP($B153,Rose!AU$4:AZ$32,4,FALSE))</f>
        <v>0</v>
      </c>
      <c r="Z153" s="11">
        <f>IF(ISERROR(VLOOKUP($B153,Rose!BB$4:BG$32,4,FALSE)),,VLOOKUP($B153,Rose!BB$4:BG$32,4,FALSE))</f>
        <v>0</v>
      </c>
      <c r="AA153" s="11">
        <f>IF(ISERROR(VLOOKUP($B153,Rose!BI$4:BN$32,4,FALSE)),,VLOOKUP($B153,Rose!BI$4:BN$32,4,FALSE))</f>
        <v>0</v>
      </c>
      <c r="AB153" s="11">
        <f>IF(ISERROR(VLOOKUP($B153,Rose!BP$4:BU$32,4,FALSE)),,VLOOKUP($B153,Rose!BP$4:BU$32,4,FALSE))</f>
        <v>0</v>
      </c>
    </row>
    <row r="154" spans="1:28" ht="20" customHeight="1" x14ac:dyDescent="0.15">
      <c r="A154" s="11" t="s">
        <v>28</v>
      </c>
      <c r="B154" s="11" t="s">
        <v>494</v>
      </c>
      <c r="C154" s="11" t="s">
        <v>97</v>
      </c>
      <c r="D154" s="11">
        <v>15</v>
      </c>
      <c r="E154" s="11">
        <v>12</v>
      </c>
      <c r="F154" s="11">
        <v>5.71401</v>
      </c>
      <c r="G154" s="11">
        <v>5.5804900000000002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3</v>
      </c>
      <c r="N154" s="11">
        <v>0</v>
      </c>
      <c r="O154" s="11">
        <v>0</v>
      </c>
      <c r="Q154" s="13"/>
      <c r="R154" s="13"/>
      <c r="S154" s="11">
        <f>IF(ISERROR(VLOOKUP($B154,Rose!D$4:J$32,4,FALSE)),,VLOOKUP($B154,Rose!D$4:J$32,4,FALSE))</f>
        <v>0</v>
      </c>
      <c r="T154" s="11">
        <f>IF(ISERROR(VLOOKUP($B154,Rose!L$4:Q$32,4,FALSE)),,VLOOKUP($B154,Rose!L$4:Q$32,4,FALSE))</f>
        <v>0</v>
      </c>
      <c r="U154" s="11">
        <f>IF(ISERROR(VLOOKUP($B154,Rose!S$4:X$32,4,FALSE)),,VLOOKUP($B154,Rose!S$4:X$32,4,FALSE))</f>
        <v>0</v>
      </c>
      <c r="V154" s="11">
        <f>IF(ISERROR(VLOOKUP($B154,Rose!Z$4:AE$32,4,FALSE)),,VLOOKUP($B154,Rose!Z$4:AE$32,4,FALSE))</f>
        <v>0</v>
      </c>
      <c r="W154" s="11">
        <f>IF(ISERROR(VLOOKUP($B154,Rose!AG$4:AL$32,4,FALSE)),,VLOOKUP($B154,Rose!AG$4:AL$32,4,FALSE))</f>
        <v>0</v>
      </c>
      <c r="X154" s="11">
        <f>IF(ISERROR(VLOOKUP($B154,Rose!AN$4:AS$32,4,FALSE)),,VLOOKUP($B154,Rose!AN$4:AS$32,4,FALSE))</f>
        <v>0</v>
      </c>
      <c r="Y154" s="11">
        <f>IF(ISERROR(VLOOKUP($B154,Rose!AU$4:AZ$32,4,FALSE)),,VLOOKUP($B154,Rose!AU$4:AZ$32,4,FALSE))</f>
        <v>0</v>
      </c>
      <c r="Z154" s="11">
        <f>IF(ISERROR(VLOOKUP($B154,Rose!BB$4:BG$32,4,FALSE)),,VLOOKUP($B154,Rose!BB$4:BG$32,4,FALSE))</f>
        <v>0</v>
      </c>
      <c r="AA154" s="11">
        <f>IF(ISERROR(VLOOKUP($B154,Rose!BI$4:BN$32,4,FALSE)),,VLOOKUP($B154,Rose!BI$4:BN$32,4,FALSE))</f>
        <v>0</v>
      </c>
      <c r="AB154" s="11">
        <f>IF(ISERROR(VLOOKUP($B154,Rose!BP$4:BU$32,4,FALSE)),,VLOOKUP($B154,Rose!BP$4:BU$32,4,FALSE))</f>
        <v>0</v>
      </c>
    </row>
    <row r="155" spans="1:28" ht="20" customHeight="1" x14ac:dyDescent="0.15">
      <c r="A155" s="11" t="s">
        <v>28</v>
      </c>
      <c r="B155" s="11" t="s">
        <v>128</v>
      </c>
      <c r="C155" s="11" t="s">
        <v>664</v>
      </c>
      <c r="D155" s="11">
        <v>12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Q155" s="13"/>
      <c r="R155" s="13"/>
      <c r="S155" s="11">
        <f>IF(ISERROR(VLOOKUP($B155,Rose!D$4:J$32,4,FALSE)),,VLOOKUP($B155,Rose!D$4:J$32,4,FALSE))</f>
        <v>0</v>
      </c>
      <c r="T155" s="11">
        <f>IF(ISERROR(VLOOKUP($B155,Rose!L$4:Q$32,4,FALSE)),,VLOOKUP($B155,Rose!L$4:Q$32,4,FALSE))</f>
        <v>0</v>
      </c>
      <c r="U155" s="11">
        <f>IF(ISERROR(VLOOKUP($B155,Rose!S$4:X$32,4,FALSE)),,VLOOKUP($B155,Rose!S$4:X$32,4,FALSE))</f>
        <v>0</v>
      </c>
      <c r="V155" s="11">
        <f>IF(ISERROR(VLOOKUP($B155,Rose!Z$4:AE$32,4,FALSE)),,VLOOKUP($B155,Rose!Z$4:AE$32,4,FALSE))</f>
        <v>0</v>
      </c>
      <c r="W155" s="11">
        <f>IF(ISERROR(VLOOKUP($B155,Rose!AG$4:AL$32,4,FALSE)),,VLOOKUP($B155,Rose!AG$4:AL$32,4,FALSE))</f>
        <v>0</v>
      </c>
      <c r="X155" s="11">
        <f>IF(ISERROR(VLOOKUP($B155,Rose!AN$4:AS$32,4,FALSE)),,VLOOKUP($B155,Rose!AN$4:AS$32,4,FALSE))</f>
        <v>0</v>
      </c>
      <c r="Y155" s="11">
        <f>IF(ISERROR(VLOOKUP($B155,Rose!AU$4:AZ$32,4,FALSE)),,VLOOKUP($B155,Rose!AU$4:AZ$32,4,FALSE))</f>
        <v>0</v>
      </c>
      <c r="Z155" s="11">
        <f>IF(ISERROR(VLOOKUP($B155,Rose!BB$4:BG$32,4,FALSE)),,VLOOKUP($B155,Rose!BB$4:BG$32,4,FALSE))</f>
        <v>0</v>
      </c>
      <c r="AA155" s="11">
        <f>IF(ISERROR(VLOOKUP($B155,Rose!BI$4:BN$32,4,FALSE)),,VLOOKUP($B155,Rose!BI$4:BN$32,4,FALSE))</f>
        <v>0</v>
      </c>
      <c r="AB155" s="11">
        <f>IF(ISERROR(VLOOKUP($B155,Rose!BP$4:BU$32,4,FALSE)),,VLOOKUP($B155,Rose!BP$4:BU$32,4,FALSE))</f>
        <v>0</v>
      </c>
    </row>
    <row r="156" spans="1:28" ht="20" customHeight="1" x14ac:dyDescent="0.15">
      <c r="A156" s="11" t="s">
        <v>28</v>
      </c>
      <c r="B156" s="11" t="s">
        <v>140</v>
      </c>
      <c r="C156" s="11" t="s">
        <v>244</v>
      </c>
      <c r="D156" s="11">
        <v>14</v>
      </c>
      <c r="E156" s="11">
        <v>20</v>
      </c>
      <c r="F156" s="11">
        <v>5.8687500000000004</v>
      </c>
      <c r="G156" s="11">
        <v>6.21875</v>
      </c>
      <c r="H156" s="11">
        <v>2</v>
      </c>
      <c r="I156" s="11">
        <v>0</v>
      </c>
      <c r="J156" s="11">
        <v>0</v>
      </c>
      <c r="K156" s="11">
        <v>0</v>
      </c>
      <c r="L156" s="11">
        <v>3</v>
      </c>
      <c r="M156" s="11">
        <v>4</v>
      </c>
      <c r="N156" s="11">
        <v>0</v>
      </c>
      <c r="O156" s="11">
        <v>0</v>
      </c>
      <c r="Q156" s="13"/>
      <c r="R156" s="13"/>
      <c r="S156" s="11">
        <f>IF(ISERROR(VLOOKUP($B156,Rose!D$4:J$32,4,FALSE)),,VLOOKUP($B156,Rose!D$4:J$32,4,FALSE))</f>
        <v>0</v>
      </c>
      <c r="T156" s="11">
        <f>IF(ISERROR(VLOOKUP($B156,Rose!L$4:Q$32,4,FALSE)),,VLOOKUP($B156,Rose!L$4:Q$32,4,FALSE))</f>
        <v>0</v>
      </c>
      <c r="U156" s="11">
        <f>IF(ISERROR(VLOOKUP($B156,Rose!S$4:X$32,4,FALSE)),,VLOOKUP($B156,Rose!S$4:X$32,4,FALSE))</f>
        <v>0</v>
      </c>
      <c r="V156" s="11">
        <f>IF(ISERROR(VLOOKUP($B156,Rose!Z$4:AE$32,4,FALSE)),,VLOOKUP($B156,Rose!Z$4:AE$32,4,FALSE))</f>
        <v>0</v>
      </c>
      <c r="W156" s="11">
        <f>IF(ISERROR(VLOOKUP($B156,Rose!AG$4:AL$32,4,FALSE)),,VLOOKUP($B156,Rose!AG$4:AL$32,4,FALSE))</f>
        <v>0</v>
      </c>
      <c r="X156" s="11">
        <f>IF(ISERROR(VLOOKUP($B156,Rose!AN$4:AS$32,4,FALSE)),,VLOOKUP($B156,Rose!AN$4:AS$32,4,FALSE))</f>
        <v>0</v>
      </c>
      <c r="Y156" s="11">
        <f>IF(ISERROR(VLOOKUP($B156,Rose!AU$4:AZ$32,4,FALSE)),,VLOOKUP($B156,Rose!AU$4:AZ$32,4,FALSE))</f>
        <v>1</v>
      </c>
      <c r="Z156" s="11">
        <f>IF(ISERROR(VLOOKUP($B156,Rose!BB$4:BG$32,4,FALSE)),,VLOOKUP($B156,Rose!BB$4:BG$32,4,FALSE))</f>
        <v>0</v>
      </c>
      <c r="AA156" s="11">
        <f>IF(ISERROR(VLOOKUP($B156,Rose!BI$4:BN$32,4,FALSE)),,VLOOKUP($B156,Rose!BI$4:BN$32,4,FALSE))</f>
        <v>0</v>
      </c>
      <c r="AB156" s="11">
        <f>IF(ISERROR(VLOOKUP($B156,Rose!BP$4:BU$32,4,FALSE)),,VLOOKUP($B156,Rose!BP$4:BU$32,4,FALSE))</f>
        <v>0</v>
      </c>
    </row>
    <row r="157" spans="1:28" ht="20" customHeight="1" x14ac:dyDescent="0.15">
      <c r="A157" s="11" t="s">
        <v>28</v>
      </c>
      <c r="B157" s="11" t="s">
        <v>202</v>
      </c>
      <c r="C157" s="11" t="s">
        <v>99</v>
      </c>
      <c r="D157" s="11">
        <v>28</v>
      </c>
      <c r="E157" s="11">
        <v>21</v>
      </c>
      <c r="F157" s="11">
        <v>6.1297600000000001</v>
      </c>
      <c r="G157" s="11">
        <v>6.3026799999999996</v>
      </c>
      <c r="H157" s="11">
        <v>0</v>
      </c>
      <c r="I157" s="11">
        <v>0</v>
      </c>
      <c r="J157" s="11">
        <v>0</v>
      </c>
      <c r="K157" s="11">
        <v>0</v>
      </c>
      <c r="L157" s="11">
        <v>5</v>
      </c>
      <c r="M157" s="11">
        <v>3</v>
      </c>
      <c r="N157" s="11">
        <v>0</v>
      </c>
      <c r="O157" s="11">
        <v>0</v>
      </c>
      <c r="Q157" s="13"/>
      <c r="R157" s="13"/>
      <c r="S157" s="11">
        <f>IF(ISERROR(VLOOKUP($B157,Rose!D$4:J$32,4,FALSE)),,VLOOKUP($B157,Rose!D$4:J$32,4,FALSE))</f>
        <v>0</v>
      </c>
      <c r="T157" s="11">
        <f>IF(ISERROR(VLOOKUP($B157,Rose!L$4:Q$32,4,FALSE)),,VLOOKUP($B157,Rose!L$4:Q$32,4,FALSE))</f>
        <v>0</v>
      </c>
      <c r="U157" s="11">
        <f>IF(ISERROR(VLOOKUP($B157,Rose!S$4:X$32,4,FALSE)),,VLOOKUP($B157,Rose!S$4:X$32,4,FALSE))</f>
        <v>0</v>
      </c>
      <c r="V157" s="11">
        <f>IF(ISERROR(VLOOKUP($B157,Rose!Z$4:AE$32,4,FALSE)),,VLOOKUP($B157,Rose!Z$4:AE$32,4,FALSE))</f>
        <v>0</v>
      </c>
      <c r="W157" s="11">
        <f>IF(ISERROR(VLOOKUP($B157,Rose!AG$4:AL$32,4,FALSE)),,VLOOKUP($B157,Rose!AG$4:AL$32,4,FALSE))</f>
        <v>5</v>
      </c>
      <c r="X157" s="11">
        <f>IF(ISERROR(VLOOKUP($B157,Rose!AN$4:AS$32,4,FALSE)),,VLOOKUP($B157,Rose!AN$4:AS$32,4,FALSE))</f>
        <v>0</v>
      </c>
      <c r="Y157" s="11">
        <f>IF(ISERROR(VLOOKUP($B157,Rose!AU$4:AZ$32,4,FALSE)),,VLOOKUP($B157,Rose!AU$4:AZ$32,4,FALSE))</f>
        <v>0</v>
      </c>
      <c r="Z157" s="11">
        <f>IF(ISERROR(VLOOKUP($B157,Rose!BB$4:BG$32,4,FALSE)),,VLOOKUP($B157,Rose!BB$4:BG$32,4,FALSE))</f>
        <v>0</v>
      </c>
      <c r="AA157" s="11">
        <f>IF(ISERROR(VLOOKUP($B157,Rose!BI$4:BN$32,4,FALSE)),,VLOOKUP($B157,Rose!BI$4:BN$32,4,FALSE))</f>
        <v>0</v>
      </c>
      <c r="AB157" s="11">
        <f>IF(ISERROR(VLOOKUP($B157,Rose!BP$4:BU$32,4,FALSE)),,VLOOKUP($B157,Rose!BP$4:BU$32,4,FALSE))</f>
        <v>0</v>
      </c>
    </row>
    <row r="158" spans="1:28" ht="20" customHeight="1" x14ac:dyDescent="0.15">
      <c r="A158" s="11" t="s">
        <v>28</v>
      </c>
      <c r="B158" s="11" t="s">
        <v>84</v>
      </c>
      <c r="C158" s="11" t="s">
        <v>98</v>
      </c>
      <c r="D158" s="11">
        <v>22</v>
      </c>
      <c r="E158" s="11">
        <v>15</v>
      </c>
      <c r="F158" s="11">
        <v>5.9238099999999996</v>
      </c>
      <c r="G158" s="11">
        <v>5.9583300000000001</v>
      </c>
      <c r="H158" s="11">
        <v>0</v>
      </c>
      <c r="I158" s="11">
        <v>0</v>
      </c>
      <c r="J158" s="11">
        <v>0</v>
      </c>
      <c r="K158" s="11">
        <v>0</v>
      </c>
      <c r="L158" s="11">
        <v>1</v>
      </c>
      <c r="M158" s="11">
        <v>1</v>
      </c>
      <c r="N158" s="11">
        <v>0</v>
      </c>
      <c r="O158" s="11">
        <v>0</v>
      </c>
      <c r="Q158" s="13"/>
      <c r="R158" s="13"/>
      <c r="S158" s="11">
        <f>IF(ISERROR(VLOOKUP($B158,Rose!D$4:J$32,4,FALSE)),,VLOOKUP($B158,Rose!D$4:J$32,4,FALSE))</f>
        <v>0</v>
      </c>
      <c r="T158" s="11">
        <f>IF(ISERROR(VLOOKUP($B158,Rose!L$4:Q$32,4,FALSE)),,VLOOKUP($B158,Rose!L$4:Q$32,4,FALSE))</f>
        <v>0</v>
      </c>
      <c r="U158" s="11">
        <f>IF(ISERROR(VLOOKUP($B158,Rose!S$4:X$32,4,FALSE)),,VLOOKUP($B158,Rose!S$4:X$32,4,FALSE))</f>
        <v>0</v>
      </c>
      <c r="V158" s="11">
        <f>IF(ISERROR(VLOOKUP($B158,Rose!Z$4:AE$32,4,FALSE)),,VLOOKUP($B158,Rose!Z$4:AE$32,4,FALSE))</f>
        <v>0</v>
      </c>
      <c r="W158" s="11">
        <f>IF(ISERROR(VLOOKUP($B158,Rose!AG$4:AL$32,4,FALSE)),,VLOOKUP($B158,Rose!AG$4:AL$32,4,FALSE))</f>
        <v>0</v>
      </c>
      <c r="X158" s="11">
        <f>IF(ISERROR(VLOOKUP($B158,Rose!AN$4:AS$32,4,FALSE)),,VLOOKUP($B158,Rose!AN$4:AS$32,4,FALSE))</f>
        <v>0</v>
      </c>
      <c r="Y158" s="11">
        <f>IF(ISERROR(VLOOKUP($B158,Rose!AU$4:AZ$32,4,FALSE)),,VLOOKUP($B158,Rose!AU$4:AZ$32,4,FALSE))</f>
        <v>0</v>
      </c>
      <c r="Z158" s="11">
        <f>IF(ISERROR(VLOOKUP($B158,Rose!BB$4:BG$32,4,FALSE)),,VLOOKUP($B158,Rose!BB$4:BG$32,4,FALSE))</f>
        <v>5</v>
      </c>
      <c r="AA158" s="11">
        <f>IF(ISERROR(VLOOKUP($B158,Rose!BI$4:BN$32,4,FALSE)),,VLOOKUP($B158,Rose!BI$4:BN$32,4,FALSE))</f>
        <v>0</v>
      </c>
      <c r="AB158" s="11">
        <f>IF(ISERROR(VLOOKUP($B158,Rose!BP$4:BU$32,4,FALSE)),,VLOOKUP($B158,Rose!BP$4:BU$32,4,FALSE))</f>
        <v>0</v>
      </c>
    </row>
    <row r="159" spans="1:28" ht="20" customHeight="1" x14ac:dyDescent="0.15">
      <c r="A159" s="11" t="s">
        <v>28</v>
      </c>
      <c r="B159" s="11" t="s">
        <v>890</v>
      </c>
      <c r="C159" s="11" t="s">
        <v>244</v>
      </c>
      <c r="D159" s="11">
        <v>1</v>
      </c>
      <c r="E159" s="11">
        <v>1</v>
      </c>
      <c r="F159" s="11">
        <v>4.625</v>
      </c>
      <c r="G159" s="11">
        <v>2.625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1</v>
      </c>
      <c r="Q159" s="13"/>
      <c r="R159" s="13"/>
      <c r="S159" s="11">
        <f>IF(ISERROR(VLOOKUP($B159,Rose!D$4:J$32,4,FALSE)),,VLOOKUP($B159,Rose!D$4:J$32,4,FALSE))</f>
        <v>0</v>
      </c>
      <c r="T159" s="11">
        <f>IF(ISERROR(VLOOKUP($B159,Rose!L$4:Q$32,4,FALSE)),,VLOOKUP($B159,Rose!L$4:Q$32,4,FALSE))</f>
        <v>0</v>
      </c>
      <c r="U159" s="11">
        <f>IF(ISERROR(VLOOKUP($B159,Rose!S$4:X$32,4,FALSE)),,VLOOKUP($B159,Rose!S$4:X$32,4,FALSE))</f>
        <v>0</v>
      </c>
      <c r="V159" s="11">
        <f>IF(ISERROR(VLOOKUP($B159,Rose!Z$4:AE$32,4,FALSE)),,VLOOKUP($B159,Rose!Z$4:AE$32,4,FALSE))</f>
        <v>0</v>
      </c>
      <c r="W159" s="11">
        <f>IF(ISERROR(VLOOKUP($B159,Rose!AG$4:AL$32,4,FALSE)),,VLOOKUP($B159,Rose!AG$4:AL$32,4,FALSE))</f>
        <v>0</v>
      </c>
      <c r="X159" s="11">
        <f>IF(ISERROR(VLOOKUP($B159,Rose!AN$4:AS$32,4,FALSE)),,VLOOKUP($B159,Rose!AN$4:AS$32,4,FALSE))</f>
        <v>0</v>
      </c>
      <c r="Y159" s="11">
        <f>IF(ISERROR(VLOOKUP($B159,Rose!AU$4:AZ$32,4,FALSE)),,VLOOKUP($B159,Rose!AU$4:AZ$32,4,FALSE))</f>
        <v>0</v>
      </c>
      <c r="Z159" s="11">
        <f>IF(ISERROR(VLOOKUP($B159,Rose!BB$4:BG$32,4,FALSE)),,VLOOKUP($B159,Rose!BB$4:BG$32,4,FALSE))</f>
        <v>0</v>
      </c>
      <c r="AA159" s="11">
        <f>IF(ISERROR(VLOOKUP($B159,Rose!BI$4:BN$32,4,FALSE)),,VLOOKUP($B159,Rose!BI$4:BN$32,4,FALSE))</f>
        <v>0</v>
      </c>
      <c r="AB159" s="11">
        <f>IF(ISERROR(VLOOKUP($B159,Rose!BP$4:BU$32,4,FALSE)),,VLOOKUP($B159,Rose!BP$4:BU$32,4,FALSE))</f>
        <v>0</v>
      </c>
    </row>
    <row r="160" spans="1:28" ht="20" customHeight="1" x14ac:dyDescent="0.15">
      <c r="A160" s="11" t="s">
        <v>28</v>
      </c>
      <c r="B160" s="11" t="s">
        <v>718</v>
      </c>
      <c r="C160" s="11" t="s">
        <v>517</v>
      </c>
      <c r="D160" s="11">
        <v>5</v>
      </c>
      <c r="E160" s="11">
        <v>5</v>
      </c>
      <c r="F160" s="11">
        <v>5.6</v>
      </c>
      <c r="G160" s="11">
        <v>5.6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Q160" s="13"/>
      <c r="R160" s="13"/>
      <c r="S160" s="11">
        <f>IF(ISERROR(VLOOKUP($B160,Rose!D$4:J$32,4,FALSE)),,VLOOKUP($B160,Rose!D$4:J$32,4,FALSE))</f>
        <v>0</v>
      </c>
      <c r="T160" s="11">
        <f>IF(ISERROR(VLOOKUP($B160,Rose!L$4:Q$32,4,FALSE)),,VLOOKUP($B160,Rose!L$4:Q$32,4,FALSE))</f>
        <v>0</v>
      </c>
      <c r="U160" s="11">
        <f>IF(ISERROR(VLOOKUP($B160,Rose!S$4:X$32,4,FALSE)),,VLOOKUP($B160,Rose!S$4:X$32,4,FALSE))</f>
        <v>0</v>
      </c>
      <c r="V160" s="11">
        <f>IF(ISERROR(VLOOKUP($B160,Rose!Z$4:AE$32,4,FALSE)),,VLOOKUP($B160,Rose!Z$4:AE$32,4,FALSE))</f>
        <v>0</v>
      </c>
      <c r="W160" s="11">
        <f>IF(ISERROR(VLOOKUP($B160,Rose!AG$4:AL$32,4,FALSE)),,VLOOKUP($B160,Rose!AG$4:AL$32,4,FALSE))</f>
        <v>0</v>
      </c>
      <c r="X160" s="11">
        <f>IF(ISERROR(VLOOKUP($B160,Rose!AN$4:AS$32,4,FALSE)),,VLOOKUP($B160,Rose!AN$4:AS$32,4,FALSE))</f>
        <v>0</v>
      </c>
      <c r="Y160" s="11">
        <f>IF(ISERROR(VLOOKUP($B160,Rose!AU$4:AZ$32,4,FALSE)),,VLOOKUP($B160,Rose!AU$4:AZ$32,4,FALSE))</f>
        <v>0</v>
      </c>
      <c r="Z160" s="11">
        <f>IF(ISERROR(VLOOKUP($B160,Rose!BB$4:BG$32,4,FALSE)),,VLOOKUP($B160,Rose!BB$4:BG$32,4,FALSE))</f>
        <v>0</v>
      </c>
      <c r="AA160" s="11">
        <f>IF(ISERROR(VLOOKUP($B160,Rose!BI$4:BN$32,4,FALSE)),,VLOOKUP($B160,Rose!BI$4:BN$32,4,FALSE))</f>
        <v>0</v>
      </c>
      <c r="AB160" s="11">
        <f>IF(ISERROR(VLOOKUP($B160,Rose!BP$4:BU$32,4,FALSE)),,VLOOKUP($B160,Rose!BP$4:BU$32,4,FALSE))</f>
        <v>0</v>
      </c>
    </row>
    <row r="161" spans="1:28" ht="20" customHeight="1" x14ac:dyDescent="0.15">
      <c r="A161" s="11" t="s">
        <v>28</v>
      </c>
      <c r="B161" s="11" t="s">
        <v>865</v>
      </c>
      <c r="C161" s="11" t="s">
        <v>517</v>
      </c>
      <c r="D161" s="11">
        <v>5</v>
      </c>
      <c r="E161" s="11">
        <v>1</v>
      </c>
      <c r="F161" s="11">
        <v>4.25</v>
      </c>
      <c r="G161" s="11">
        <v>4.25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Q161" s="13"/>
      <c r="R161" s="13"/>
      <c r="S161" s="11">
        <f>IF(ISERROR(VLOOKUP($B161,Rose!D$4:J$32,4,FALSE)),,VLOOKUP($B161,Rose!D$4:J$32,4,FALSE))</f>
        <v>0</v>
      </c>
      <c r="T161" s="11">
        <f>IF(ISERROR(VLOOKUP($B161,Rose!L$4:Q$32,4,FALSE)),,VLOOKUP($B161,Rose!L$4:Q$32,4,FALSE))</f>
        <v>0</v>
      </c>
      <c r="U161" s="11">
        <f>IF(ISERROR(VLOOKUP($B161,Rose!S$4:X$32,4,FALSE)),,VLOOKUP($B161,Rose!S$4:X$32,4,FALSE))</f>
        <v>0</v>
      </c>
      <c r="V161" s="11">
        <f>IF(ISERROR(VLOOKUP($B161,Rose!Z$4:AE$32,4,FALSE)),,VLOOKUP($B161,Rose!Z$4:AE$32,4,FALSE))</f>
        <v>0</v>
      </c>
      <c r="W161" s="11">
        <f>IF(ISERROR(VLOOKUP($B161,Rose!AG$4:AL$32,4,FALSE)),,VLOOKUP($B161,Rose!AG$4:AL$32,4,FALSE))</f>
        <v>0</v>
      </c>
      <c r="X161" s="11">
        <f>IF(ISERROR(VLOOKUP($B161,Rose!AN$4:AS$32,4,FALSE)),,VLOOKUP($B161,Rose!AN$4:AS$32,4,FALSE))</f>
        <v>0</v>
      </c>
      <c r="Y161" s="11">
        <f>IF(ISERROR(VLOOKUP($B161,Rose!AU$4:AZ$32,4,FALSE)),,VLOOKUP($B161,Rose!AU$4:AZ$32,4,FALSE))</f>
        <v>0</v>
      </c>
      <c r="Z161" s="11">
        <f>IF(ISERROR(VLOOKUP($B161,Rose!BB$4:BG$32,4,FALSE)),,VLOOKUP($B161,Rose!BB$4:BG$32,4,FALSE))</f>
        <v>0</v>
      </c>
      <c r="AA161" s="11">
        <f>IF(ISERROR(VLOOKUP($B161,Rose!BI$4:BN$32,4,FALSE)),,VLOOKUP($B161,Rose!BI$4:BN$32,4,FALSE))</f>
        <v>0</v>
      </c>
      <c r="AB161" s="11">
        <f>IF(ISERROR(VLOOKUP($B161,Rose!BP$4:BU$32,4,FALSE)),,VLOOKUP($B161,Rose!BP$4:BU$32,4,FALSE))</f>
        <v>0</v>
      </c>
    </row>
    <row r="162" spans="1:28" ht="20" customHeight="1" x14ac:dyDescent="0.15">
      <c r="A162" s="11" t="s">
        <v>28</v>
      </c>
      <c r="B162" s="11" t="s">
        <v>675</v>
      </c>
      <c r="C162" s="11" t="s">
        <v>664</v>
      </c>
      <c r="D162" s="11">
        <v>14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Q162" s="13"/>
      <c r="R162" s="13"/>
      <c r="S162" s="11">
        <f>IF(ISERROR(VLOOKUP($B162,Rose!D$4:J$32,4,FALSE)),,VLOOKUP($B162,Rose!D$4:J$32,4,FALSE))</f>
        <v>0</v>
      </c>
      <c r="T162" s="11">
        <f>IF(ISERROR(VLOOKUP($B162,Rose!L$4:Q$32,4,FALSE)),,VLOOKUP($B162,Rose!L$4:Q$32,4,FALSE))</f>
        <v>0</v>
      </c>
      <c r="U162" s="11">
        <f>IF(ISERROR(VLOOKUP($B162,Rose!S$4:X$32,4,FALSE)),,VLOOKUP($B162,Rose!S$4:X$32,4,FALSE))</f>
        <v>0</v>
      </c>
      <c r="V162" s="11">
        <f>IF(ISERROR(VLOOKUP($B162,Rose!Z$4:AE$32,4,FALSE)),,VLOOKUP($B162,Rose!Z$4:AE$32,4,FALSE))</f>
        <v>0</v>
      </c>
      <c r="W162" s="11">
        <f>IF(ISERROR(VLOOKUP($B162,Rose!AG$4:AL$32,4,FALSE)),,VLOOKUP($B162,Rose!AG$4:AL$32,4,FALSE))</f>
        <v>0</v>
      </c>
      <c r="X162" s="11">
        <f>IF(ISERROR(VLOOKUP($B162,Rose!AN$4:AS$32,4,FALSE)),,VLOOKUP($B162,Rose!AN$4:AS$32,4,FALSE))</f>
        <v>0</v>
      </c>
      <c r="Y162" s="11">
        <f>IF(ISERROR(VLOOKUP($B162,Rose!AU$4:AZ$32,4,FALSE)),,VLOOKUP($B162,Rose!AU$4:AZ$32,4,FALSE))</f>
        <v>0</v>
      </c>
      <c r="Z162" s="11">
        <f>IF(ISERROR(VLOOKUP($B162,Rose!BB$4:BG$32,4,FALSE)),,VLOOKUP($B162,Rose!BB$4:BG$32,4,FALSE))</f>
        <v>0</v>
      </c>
      <c r="AA162" s="11">
        <f>IF(ISERROR(VLOOKUP($B162,Rose!BI$4:BN$32,4,FALSE)),,VLOOKUP($B162,Rose!BI$4:BN$32,4,FALSE))</f>
        <v>0</v>
      </c>
      <c r="AB162" s="11">
        <f>IF(ISERROR(VLOOKUP($B162,Rose!BP$4:BU$32,4,FALSE)),,VLOOKUP($B162,Rose!BP$4:BU$32,4,FALSE))</f>
        <v>0</v>
      </c>
    </row>
    <row r="163" spans="1:28" ht="20" customHeight="1" x14ac:dyDescent="0.15">
      <c r="A163" s="11" t="s">
        <v>28</v>
      </c>
      <c r="B163" s="11" t="s">
        <v>352</v>
      </c>
      <c r="C163" s="11" t="s">
        <v>93</v>
      </c>
      <c r="D163" s="11">
        <v>26</v>
      </c>
      <c r="E163" s="11">
        <v>20</v>
      </c>
      <c r="F163" s="11">
        <v>6.04474</v>
      </c>
      <c r="G163" s="11">
        <v>5.9164500000000002</v>
      </c>
      <c r="H163" s="11">
        <v>0</v>
      </c>
      <c r="I163" s="11">
        <v>0</v>
      </c>
      <c r="J163" s="11">
        <v>0</v>
      </c>
      <c r="K163" s="11">
        <v>0</v>
      </c>
      <c r="L163" s="11">
        <v>1</v>
      </c>
      <c r="M163" s="11">
        <v>5</v>
      </c>
      <c r="N163" s="11">
        <v>1</v>
      </c>
      <c r="O163" s="11">
        <v>0</v>
      </c>
      <c r="Q163" s="13"/>
      <c r="R163" s="13"/>
      <c r="S163" s="11">
        <f>IF(ISERROR(VLOOKUP($B163,Rose!D$4:J$32,4,FALSE)),,VLOOKUP($B163,Rose!D$4:J$32,4,FALSE))</f>
        <v>0</v>
      </c>
      <c r="T163" s="11">
        <f>IF(ISERROR(VLOOKUP($B163,Rose!L$4:Q$32,4,FALSE)),,VLOOKUP($B163,Rose!L$4:Q$32,4,FALSE))</f>
        <v>0</v>
      </c>
      <c r="U163" s="11">
        <f>IF(ISERROR(VLOOKUP($B163,Rose!S$4:X$32,4,FALSE)),,VLOOKUP($B163,Rose!S$4:X$32,4,FALSE))</f>
        <v>0</v>
      </c>
      <c r="V163" s="11">
        <f>IF(ISERROR(VLOOKUP($B163,Rose!Z$4:AE$32,4,FALSE)),,VLOOKUP($B163,Rose!Z$4:AE$32,4,FALSE))</f>
        <v>0</v>
      </c>
      <c r="W163" s="11">
        <f>IF(ISERROR(VLOOKUP($B163,Rose!AG$4:AL$32,4,FALSE)),,VLOOKUP($B163,Rose!AG$4:AL$32,4,FALSE))</f>
        <v>0</v>
      </c>
      <c r="X163" s="11">
        <f>IF(ISERROR(VLOOKUP($B163,Rose!AN$4:AS$32,4,FALSE)),,VLOOKUP($B163,Rose!AN$4:AS$32,4,FALSE))</f>
        <v>0</v>
      </c>
      <c r="Y163" s="11">
        <f>IF(ISERROR(VLOOKUP($B163,Rose!AU$4:AZ$32,4,FALSE)),,VLOOKUP($B163,Rose!AU$4:AZ$32,4,FALSE))</f>
        <v>0</v>
      </c>
      <c r="Z163" s="11">
        <f>IF(ISERROR(VLOOKUP($B163,Rose!BB$4:BG$32,4,FALSE)),,VLOOKUP($B163,Rose!BB$4:BG$32,4,FALSE))</f>
        <v>0</v>
      </c>
      <c r="AA163" s="11">
        <f>IF(ISERROR(VLOOKUP($B163,Rose!BI$4:BN$32,4,FALSE)),,VLOOKUP($B163,Rose!BI$4:BN$32,4,FALSE))</f>
        <v>0</v>
      </c>
      <c r="AB163" s="11">
        <f>IF(ISERROR(VLOOKUP($B163,Rose!BP$4:BU$32,4,FALSE)),,VLOOKUP($B163,Rose!BP$4:BU$32,4,FALSE))</f>
        <v>1</v>
      </c>
    </row>
    <row r="164" spans="1:28" ht="20" customHeight="1" x14ac:dyDescent="0.15">
      <c r="A164" s="11" t="s">
        <v>28</v>
      </c>
      <c r="B164" s="11" t="s">
        <v>107</v>
      </c>
      <c r="C164" s="11" t="s">
        <v>342</v>
      </c>
      <c r="D164" s="11">
        <v>21</v>
      </c>
      <c r="E164" s="11">
        <v>23</v>
      </c>
      <c r="F164" s="11">
        <v>5.96739</v>
      </c>
      <c r="G164" s="11">
        <v>6.1630500000000001</v>
      </c>
      <c r="H164" s="11">
        <v>1</v>
      </c>
      <c r="I164" s="11">
        <v>0</v>
      </c>
      <c r="J164" s="11">
        <v>0</v>
      </c>
      <c r="K164" s="11">
        <v>0</v>
      </c>
      <c r="L164" s="11">
        <v>3</v>
      </c>
      <c r="M164" s="11">
        <v>2</v>
      </c>
      <c r="N164" s="11">
        <v>0</v>
      </c>
      <c r="O164" s="11">
        <v>0</v>
      </c>
      <c r="Q164" s="13"/>
      <c r="R164" s="13"/>
      <c r="S164" s="11">
        <f>IF(ISERROR(VLOOKUP($B164,Rose!D$4:J$32,4,FALSE)),,VLOOKUP($B164,Rose!D$4:J$32,4,FALSE))</f>
        <v>0</v>
      </c>
      <c r="T164" s="11">
        <f>IF(ISERROR(VLOOKUP($B164,Rose!L$4:Q$32,4,FALSE)),,VLOOKUP($B164,Rose!L$4:Q$32,4,FALSE))</f>
        <v>0</v>
      </c>
      <c r="U164" s="11">
        <f>IF(ISERROR(VLOOKUP($B164,Rose!S$4:X$32,4,FALSE)),,VLOOKUP($B164,Rose!S$4:X$32,4,FALSE))</f>
        <v>0</v>
      </c>
      <c r="V164" s="11">
        <f>IF(ISERROR(VLOOKUP($B164,Rose!Z$4:AE$32,4,FALSE)),,VLOOKUP($B164,Rose!Z$4:AE$32,4,FALSE))</f>
        <v>0</v>
      </c>
      <c r="W164" s="11">
        <f>IF(ISERROR(VLOOKUP($B164,Rose!AG$4:AL$32,4,FALSE)),,VLOOKUP($B164,Rose!AG$4:AL$32,4,FALSE))</f>
        <v>0</v>
      </c>
      <c r="X164" s="11">
        <f>IF(ISERROR(VLOOKUP($B164,Rose!AN$4:AS$32,4,FALSE)),,VLOOKUP($B164,Rose!AN$4:AS$32,4,FALSE))</f>
        <v>3</v>
      </c>
      <c r="Y164" s="11">
        <f>IF(ISERROR(VLOOKUP($B164,Rose!AU$4:AZ$32,4,FALSE)),,VLOOKUP($B164,Rose!AU$4:AZ$32,4,FALSE))</f>
        <v>0</v>
      </c>
      <c r="Z164" s="11">
        <f>IF(ISERROR(VLOOKUP($B164,Rose!BB$4:BG$32,4,FALSE)),,VLOOKUP($B164,Rose!BB$4:BG$32,4,FALSE))</f>
        <v>0</v>
      </c>
      <c r="AA164" s="11">
        <f>IF(ISERROR(VLOOKUP($B164,Rose!BI$4:BN$32,4,FALSE)),,VLOOKUP($B164,Rose!BI$4:BN$32,4,FALSE))</f>
        <v>0</v>
      </c>
      <c r="AB164" s="11">
        <f>IF(ISERROR(VLOOKUP($B164,Rose!BP$4:BU$32,4,FALSE)),,VLOOKUP($B164,Rose!BP$4:BU$32,4,FALSE))</f>
        <v>0</v>
      </c>
    </row>
    <row r="165" spans="1:28" ht="20" customHeight="1" x14ac:dyDescent="0.15">
      <c r="A165" s="11" t="s">
        <v>28</v>
      </c>
      <c r="B165" s="11" t="s">
        <v>89</v>
      </c>
      <c r="C165" s="11" t="s">
        <v>93</v>
      </c>
      <c r="D165" s="11">
        <v>24</v>
      </c>
      <c r="E165" s="11">
        <v>12</v>
      </c>
      <c r="F165" s="11">
        <v>6.1306799999999999</v>
      </c>
      <c r="G165" s="11">
        <v>6.4113600000000002</v>
      </c>
      <c r="H165" s="11">
        <v>0</v>
      </c>
      <c r="I165" s="11">
        <v>0</v>
      </c>
      <c r="J165" s="11">
        <v>0</v>
      </c>
      <c r="K165" s="11">
        <v>0</v>
      </c>
      <c r="L165" s="11">
        <v>4</v>
      </c>
      <c r="M165" s="11">
        <v>2</v>
      </c>
      <c r="N165" s="11">
        <v>0</v>
      </c>
      <c r="O165" s="11">
        <v>0</v>
      </c>
      <c r="Q165" s="13"/>
      <c r="R165" s="13"/>
      <c r="S165" s="11">
        <f>IF(ISERROR(VLOOKUP($B165,Rose!D$4:J$32,4,FALSE)),,VLOOKUP($B165,Rose!D$4:J$32,4,FALSE))</f>
        <v>0</v>
      </c>
      <c r="T165" s="11">
        <f>IF(ISERROR(VLOOKUP($B165,Rose!L$4:Q$32,4,FALSE)),,VLOOKUP($B165,Rose!L$4:Q$32,4,FALSE))</f>
        <v>0</v>
      </c>
      <c r="U165" s="11">
        <f>IF(ISERROR(VLOOKUP($B165,Rose!S$4:X$32,4,FALSE)),,VLOOKUP($B165,Rose!S$4:X$32,4,FALSE))</f>
        <v>0</v>
      </c>
      <c r="V165" s="11">
        <f>IF(ISERROR(VLOOKUP($B165,Rose!Z$4:AE$32,4,FALSE)),,VLOOKUP($B165,Rose!Z$4:AE$32,4,FALSE))</f>
        <v>0</v>
      </c>
      <c r="W165" s="11">
        <f>IF(ISERROR(VLOOKUP($B165,Rose!AG$4:AL$32,4,FALSE)),,VLOOKUP($B165,Rose!AG$4:AL$32,4,FALSE))</f>
        <v>0</v>
      </c>
      <c r="X165" s="11">
        <f>IF(ISERROR(VLOOKUP($B165,Rose!AN$4:AS$32,4,FALSE)),,VLOOKUP($B165,Rose!AN$4:AS$32,4,FALSE))</f>
        <v>0</v>
      </c>
      <c r="Y165" s="11">
        <f>IF(ISERROR(VLOOKUP($B165,Rose!AU$4:AZ$32,4,FALSE)),,VLOOKUP($B165,Rose!AU$4:AZ$32,4,FALSE))</f>
        <v>0</v>
      </c>
      <c r="Z165" s="11">
        <f>IF(ISERROR(VLOOKUP($B165,Rose!BB$4:BG$32,4,FALSE)),,VLOOKUP($B165,Rose!BB$4:BG$32,4,FALSE))</f>
        <v>0</v>
      </c>
      <c r="AA165" s="11">
        <f>IF(ISERROR(VLOOKUP($B165,Rose!BI$4:BN$32,4,FALSE)),,VLOOKUP($B165,Rose!BI$4:BN$32,4,FALSE))</f>
        <v>0</v>
      </c>
      <c r="AB165" s="11">
        <f>IF(ISERROR(VLOOKUP($B165,Rose!BP$4:BU$32,4,FALSE)),,VLOOKUP($B165,Rose!BP$4:BU$32,4,FALSE))</f>
        <v>0</v>
      </c>
    </row>
    <row r="166" spans="1:28" ht="20" customHeight="1" x14ac:dyDescent="0.15">
      <c r="A166" s="11" t="s">
        <v>28</v>
      </c>
      <c r="B166" s="11" t="s">
        <v>116</v>
      </c>
      <c r="C166" s="11" t="s">
        <v>664</v>
      </c>
      <c r="D166" s="11">
        <v>9</v>
      </c>
      <c r="E166" s="11">
        <v>14</v>
      </c>
      <c r="F166" s="11">
        <v>5.3303500000000001</v>
      </c>
      <c r="G166" s="11">
        <v>5.4732099999999999</v>
      </c>
      <c r="H166" s="11">
        <v>1</v>
      </c>
      <c r="I166" s="11">
        <v>0</v>
      </c>
      <c r="J166" s="11">
        <v>0</v>
      </c>
      <c r="K166" s="11">
        <v>0</v>
      </c>
      <c r="L166" s="11">
        <v>0</v>
      </c>
      <c r="M166" s="11">
        <v>2</v>
      </c>
      <c r="N166" s="11">
        <v>0</v>
      </c>
      <c r="O166" s="11">
        <v>0</v>
      </c>
      <c r="Q166" s="13"/>
      <c r="R166" s="13"/>
      <c r="S166" s="11">
        <f>IF(ISERROR(VLOOKUP($B166,Rose!D$4:J$32,4,FALSE)),,VLOOKUP($B166,Rose!D$4:J$32,4,FALSE))</f>
        <v>0</v>
      </c>
      <c r="T166" s="11">
        <f>IF(ISERROR(VLOOKUP($B166,Rose!L$4:Q$32,4,FALSE)),,VLOOKUP($B166,Rose!L$4:Q$32,4,FALSE))</f>
        <v>0</v>
      </c>
      <c r="U166" s="11">
        <f>IF(ISERROR(VLOOKUP($B166,Rose!S$4:X$32,4,FALSE)),,VLOOKUP($B166,Rose!S$4:X$32,4,FALSE))</f>
        <v>0</v>
      </c>
      <c r="V166" s="11">
        <f>IF(ISERROR(VLOOKUP($B166,Rose!Z$4:AE$32,4,FALSE)),,VLOOKUP($B166,Rose!Z$4:AE$32,4,FALSE))</f>
        <v>0</v>
      </c>
      <c r="W166" s="11">
        <f>IF(ISERROR(VLOOKUP($B166,Rose!AG$4:AL$32,4,FALSE)),,VLOOKUP($B166,Rose!AG$4:AL$32,4,FALSE))</f>
        <v>0</v>
      </c>
      <c r="X166" s="11">
        <f>IF(ISERROR(VLOOKUP($B166,Rose!AN$4:AS$32,4,FALSE)),,VLOOKUP($B166,Rose!AN$4:AS$32,4,FALSE))</f>
        <v>0</v>
      </c>
      <c r="Y166" s="11">
        <f>IF(ISERROR(VLOOKUP($B166,Rose!AU$4:AZ$32,4,FALSE)),,VLOOKUP($B166,Rose!AU$4:AZ$32,4,FALSE))</f>
        <v>0</v>
      </c>
      <c r="Z166" s="11">
        <f>IF(ISERROR(VLOOKUP($B166,Rose!BB$4:BG$32,4,FALSE)),,VLOOKUP($B166,Rose!BB$4:BG$32,4,FALSE))</f>
        <v>0</v>
      </c>
      <c r="AA166" s="11">
        <f>IF(ISERROR(VLOOKUP($B166,Rose!BI$4:BN$32,4,FALSE)),,VLOOKUP($B166,Rose!BI$4:BN$32,4,FALSE))</f>
        <v>0</v>
      </c>
      <c r="AB166" s="11">
        <f>IF(ISERROR(VLOOKUP($B166,Rose!BP$4:BU$32,4,FALSE)),,VLOOKUP($B166,Rose!BP$4:BU$32,4,FALSE))</f>
        <v>0</v>
      </c>
    </row>
    <row r="167" spans="1:28" ht="20" customHeight="1" x14ac:dyDescent="0.15">
      <c r="A167" s="11" t="s">
        <v>28</v>
      </c>
      <c r="B167" s="11" t="s">
        <v>78</v>
      </c>
      <c r="C167" s="11" t="s">
        <v>96</v>
      </c>
      <c r="D167" s="11">
        <v>29</v>
      </c>
      <c r="E167" s="11">
        <v>23</v>
      </c>
      <c r="F167" s="11">
        <v>6.0652200000000001</v>
      </c>
      <c r="G167" s="11">
        <v>6.1304400000000001</v>
      </c>
      <c r="H167" s="11">
        <v>1</v>
      </c>
      <c r="I167" s="11">
        <v>0</v>
      </c>
      <c r="J167" s="11">
        <v>0</v>
      </c>
      <c r="K167" s="11">
        <v>0</v>
      </c>
      <c r="L167" s="11">
        <v>1</v>
      </c>
      <c r="M167" s="11">
        <v>4</v>
      </c>
      <c r="N167" s="11">
        <v>0</v>
      </c>
      <c r="O167" s="11">
        <v>0</v>
      </c>
      <c r="Q167" s="13"/>
      <c r="R167" s="13"/>
      <c r="S167" s="11">
        <f>IF(ISERROR(VLOOKUP($B167,Rose!D$4:J$32,4,FALSE)),,VLOOKUP($B167,Rose!D$4:J$32,4,FALSE))</f>
        <v>0</v>
      </c>
      <c r="T167" s="11">
        <f>IF(ISERROR(VLOOKUP($B167,Rose!L$4:Q$32,4,FALSE)),,VLOOKUP($B167,Rose!L$4:Q$32,4,FALSE))</f>
        <v>0</v>
      </c>
      <c r="U167" s="11">
        <f>IF(ISERROR(VLOOKUP($B167,Rose!S$4:X$32,4,FALSE)),,VLOOKUP($B167,Rose!S$4:X$32,4,FALSE))</f>
        <v>0</v>
      </c>
      <c r="V167" s="11">
        <f>IF(ISERROR(VLOOKUP($B167,Rose!Z$4:AE$32,4,FALSE)),,VLOOKUP($B167,Rose!Z$4:AE$32,4,FALSE))</f>
        <v>0</v>
      </c>
      <c r="W167" s="11">
        <f>IF(ISERROR(VLOOKUP($B167,Rose!AG$4:AL$32,4,FALSE)),,VLOOKUP($B167,Rose!AG$4:AL$32,4,FALSE))</f>
        <v>0</v>
      </c>
      <c r="X167" s="11">
        <f>IF(ISERROR(VLOOKUP($B167,Rose!AN$4:AS$32,4,FALSE)),,VLOOKUP($B167,Rose!AN$4:AS$32,4,FALSE))</f>
        <v>0</v>
      </c>
      <c r="Y167" s="11">
        <f>IF(ISERROR(VLOOKUP($B167,Rose!AU$4:AZ$32,4,FALSE)),,VLOOKUP($B167,Rose!AU$4:AZ$32,4,FALSE))</f>
        <v>0</v>
      </c>
      <c r="Z167" s="11">
        <f>IF(ISERROR(VLOOKUP($B167,Rose!BB$4:BG$32,4,FALSE)),,VLOOKUP($B167,Rose!BB$4:BG$32,4,FALSE))</f>
        <v>0</v>
      </c>
      <c r="AA167" s="11">
        <f>IF(ISERROR(VLOOKUP($B167,Rose!BI$4:BN$32,4,FALSE)),,VLOOKUP($B167,Rose!BI$4:BN$32,4,FALSE))</f>
        <v>0</v>
      </c>
      <c r="AB167" s="11">
        <f>IF(ISERROR(VLOOKUP($B167,Rose!BP$4:BU$32,4,FALSE)),,VLOOKUP($B167,Rose!BP$4:BU$32,4,FALSE))</f>
        <v>11</v>
      </c>
    </row>
    <row r="168" spans="1:28" ht="20" customHeight="1" x14ac:dyDescent="0.15">
      <c r="A168" s="11" t="s">
        <v>28</v>
      </c>
      <c r="B168" s="11" t="s">
        <v>574</v>
      </c>
      <c r="C168" s="11" t="s">
        <v>519</v>
      </c>
      <c r="D168" s="11">
        <v>1</v>
      </c>
      <c r="E168" s="11">
        <v>1</v>
      </c>
      <c r="F168" s="11">
        <v>5.625</v>
      </c>
      <c r="G168" s="11">
        <v>5.625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Q168" s="13"/>
      <c r="R168" s="13"/>
      <c r="S168" s="11">
        <f>IF(ISERROR(VLOOKUP($B168,Rose!D$4:J$32,4,FALSE)),,VLOOKUP($B168,Rose!D$4:J$32,4,FALSE))</f>
        <v>0</v>
      </c>
      <c r="T168" s="11">
        <f>IF(ISERROR(VLOOKUP($B168,Rose!L$4:Q$32,4,FALSE)),,VLOOKUP($B168,Rose!L$4:Q$32,4,FALSE))</f>
        <v>0</v>
      </c>
      <c r="U168" s="11">
        <f>IF(ISERROR(VLOOKUP($B168,Rose!S$4:X$32,4,FALSE)),,VLOOKUP($B168,Rose!S$4:X$32,4,FALSE))</f>
        <v>0</v>
      </c>
      <c r="V168" s="11">
        <f>IF(ISERROR(VLOOKUP($B168,Rose!Z$4:AE$32,4,FALSE)),,VLOOKUP($B168,Rose!Z$4:AE$32,4,FALSE))</f>
        <v>0</v>
      </c>
      <c r="W168" s="11">
        <f>IF(ISERROR(VLOOKUP($B168,Rose!AG$4:AL$32,4,FALSE)),,VLOOKUP($B168,Rose!AG$4:AL$32,4,FALSE))</f>
        <v>0</v>
      </c>
      <c r="X168" s="11">
        <f>IF(ISERROR(VLOOKUP($B168,Rose!AN$4:AS$32,4,FALSE)),,VLOOKUP($B168,Rose!AN$4:AS$32,4,FALSE))</f>
        <v>0</v>
      </c>
      <c r="Y168" s="11">
        <f>IF(ISERROR(VLOOKUP($B168,Rose!AU$4:AZ$32,4,FALSE)),,VLOOKUP($B168,Rose!AU$4:AZ$32,4,FALSE))</f>
        <v>0</v>
      </c>
      <c r="Z168" s="11">
        <f>IF(ISERROR(VLOOKUP($B168,Rose!BB$4:BG$32,4,FALSE)),,VLOOKUP($B168,Rose!BB$4:BG$32,4,FALSE))</f>
        <v>0</v>
      </c>
      <c r="AA168" s="11">
        <f>IF(ISERROR(VLOOKUP($B168,Rose!BI$4:BN$32,4,FALSE)),,VLOOKUP($B168,Rose!BI$4:BN$32,4,FALSE))</f>
        <v>0</v>
      </c>
      <c r="AB168" s="11">
        <f>IF(ISERROR(VLOOKUP($B168,Rose!BP$4:BU$32,4,FALSE)),,VLOOKUP($B168,Rose!BP$4:BU$32,4,FALSE))</f>
        <v>0</v>
      </c>
    </row>
    <row r="169" spans="1:28" ht="20" customHeight="1" x14ac:dyDescent="0.15">
      <c r="A169" s="11" t="s">
        <v>28</v>
      </c>
      <c r="B169" s="11" t="s">
        <v>296</v>
      </c>
      <c r="C169" s="11" t="s">
        <v>95</v>
      </c>
      <c r="D169" s="11">
        <v>17</v>
      </c>
      <c r="E169" s="11">
        <v>19</v>
      </c>
      <c r="F169" s="11">
        <v>5.9276299999999997</v>
      </c>
      <c r="G169" s="11">
        <v>5.8223700000000003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2</v>
      </c>
      <c r="N169" s="11">
        <v>1</v>
      </c>
      <c r="O169" s="11">
        <v>0</v>
      </c>
      <c r="Q169" s="13"/>
      <c r="R169" s="13"/>
      <c r="S169" s="11">
        <f>IF(ISERROR(VLOOKUP($B169,Rose!D$4:J$32,4,FALSE)),,VLOOKUP($B169,Rose!D$4:J$32,4,FALSE))</f>
        <v>0</v>
      </c>
      <c r="T169" s="11">
        <f>IF(ISERROR(VLOOKUP($B169,Rose!L$4:Q$32,4,FALSE)),,VLOOKUP($B169,Rose!L$4:Q$32,4,FALSE))</f>
        <v>0</v>
      </c>
      <c r="U169" s="11">
        <f>IF(ISERROR(VLOOKUP($B169,Rose!S$4:X$32,4,FALSE)),,VLOOKUP($B169,Rose!S$4:X$32,4,FALSE))</f>
        <v>0</v>
      </c>
      <c r="V169" s="11">
        <f>IF(ISERROR(VLOOKUP($B169,Rose!Z$4:AE$32,4,FALSE)),,VLOOKUP($B169,Rose!Z$4:AE$32,4,FALSE))</f>
        <v>0</v>
      </c>
      <c r="W169" s="11">
        <f>IF(ISERROR(VLOOKUP($B169,Rose!AG$4:AL$32,4,FALSE)),,VLOOKUP($B169,Rose!AG$4:AL$32,4,FALSE))</f>
        <v>0</v>
      </c>
      <c r="X169" s="11">
        <f>IF(ISERROR(VLOOKUP($B169,Rose!AN$4:AS$32,4,FALSE)),,VLOOKUP($B169,Rose!AN$4:AS$32,4,FALSE))</f>
        <v>0</v>
      </c>
      <c r="Y169" s="11">
        <f>IF(ISERROR(VLOOKUP($B169,Rose!AU$4:AZ$32,4,FALSE)),,VLOOKUP($B169,Rose!AU$4:AZ$32,4,FALSE))</f>
        <v>0</v>
      </c>
      <c r="Z169" s="11">
        <f>IF(ISERROR(VLOOKUP($B169,Rose!BB$4:BG$32,4,FALSE)),,VLOOKUP($B169,Rose!BB$4:BG$32,4,FALSE))</f>
        <v>0</v>
      </c>
      <c r="AA169" s="11">
        <f>IF(ISERROR(VLOOKUP($B169,Rose!BI$4:BN$32,4,FALSE)),,VLOOKUP($B169,Rose!BI$4:BN$32,4,FALSE))</f>
        <v>0</v>
      </c>
      <c r="AB169" s="11">
        <f>IF(ISERROR(VLOOKUP($B169,Rose!BP$4:BU$32,4,FALSE)),,VLOOKUP($B169,Rose!BP$4:BU$32,4,FALSE))</f>
        <v>0</v>
      </c>
    </row>
    <row r="170" spans="1:28" ht="20" customHeight="1" x14ac:dyDescent="0.15">
      <c r="A170" s="11" t="s">
        <v>28</v>
      </c>
      <c r="B170" s="11" t="s">
        <v>575</v>
      </c>
      <c r="C170" s="11" t="s">
        <v>194</v>
      </c>
      <c r="D170" s="11">
        <v>1</v>
      </c>
      <c r="E170" s="11">
        <v>4</v>
      </c>
      <c r="F170" s="11">
        <v>5.8125</v>
      </c>
      <c r="G170" s="11">
        <v>5.8125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Q170" s="13"/>
      <c r="R170" s="13"/>
      <c r="S170" s="11">
        <f>IF(ISERROR(VLOOKUP($B170,Rose!D$4:J$32,4,FALSE)),,VLOOKUP($B170,Rose!D$4:J$32,4,FALSE))</f>
        <v>0</v>
      </c>
      <c r="T170" s="11">
        <f>IF(ISERROR(VLOOKUP($B170,Rose!L$4:Q$32,4,FALSE)),,VLOOKUP($B170,Rose!L$4:Q$32,4,FALSE))</f>
        <v>0</v>
      </c>
      <c r="U170" s="11">
        <f>IF(ISERROR(VLOOKUP($B170,Rose!S$4:X$32,4,FALSE)),,VLOOKUP($B170,Rose!S$4:X$32,4,FALSE))</f>
        <v>0</v>
      </c>
      <c r="V170" s="11">
        <f>IF(ISERROR(VLOOKUP($B170,Rose!Z$4:AE$32,4,FALSE)),,VLOOKUP($B170,Rose!Z$4:AE$32,4,FALSE))</f>
        <v>0</v>
      </c>
      <c r="W170" s="11">
        <f>IF(ISERROR(VLOOKUP($B170,Rose!AG$4:AL$32,4,FALSE)),,VLOOKUP($B170,Rose!AG$4:AL$32,4,FALSE))</f>
        <v>0</v>
      </c>
      <c r="X170" s="11">
        <f>IF(ISERROR(VLOOKUP($B170,Rose!AN$4:AS$32,4,FALSE)),,VLOOKUP($B170,Rose!AN$4:AS$32,4,FALSE))</f>
        <v>0</v>
      </c>
      <c r="Y170" s="11">
        <f>IF(ISERROR(VLOOKUP($B170,Rose!AU$4:AZ$32,4,FALSE)),,VLOOKUP($B170,Rose!AU$4:AZ$32,4,FALSE))</f>
        <v>0</v>
      </c>
      <c r="Z170" s="11">
        <f>IF(ISERROR(VLOOKUP($B170,Rose!BB$4:BG$32,4,FALSE)),,VLOOKUP($B170,Rose!BB$4:BG$32,4,FALSE))</f>
        <v>0</v>
      </c>
      <c r="AA170" s="11">
        <f>IF(ISERROR(VLOOKUP($B170,Rose!BI$4:BN$32,4,FALSE)),,VLOOKUP($B170,Rose!BI$4:BN$32,4,FALSE))</f>
        <v>0</v>
      </c>
      <c r="AB170" s="11">
        <f>IF(ISERROR(VLOOKUP($B170,Rose!BP$4:BU$32,4,FALSE)),,VLOOKUP($B170,Rose!BP$4:BU$32,4,FALSE))</f>
        <v>0</v>
      </c>
    </row>
    <row r="171" spans="1:28" ht="20" customHeight="1" x14ac:dyDescent="0.15">
      <c r="A171" s="11" t="s">
        <v>28</v>
      </c>
      <c r="B171" s="11" t="s">
        <v>108</v>
      </c>
      <c r="C171" s="11" t="s">
        <v>664</v>
      </c>
      <c r="D171" s="11">
        <v>18</v>
      </c>
      <c r="E171" s="11">
        <v>1</v>
      </c>
      <c r="F171" s="11">
        <v>1.5</v>
      </c>
      <c r="G171" s="11">
        <v>1.5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Q171" s="13"/>
      <c r="R171" s="13"/>
      <c r="S171" s="11">
        <f>IF(ISERROR(VLOOKUP($B171,Rose!D$4:J$32,4,FALSE)),,VLOOKUP($B171,Rose!D$4:J$32,4,FALSE))</f>
        <v>0</v>
      </c>
      <c r="T171" s="11">
        <f>IF(ISERROR(VLOOKUP($B171,Rose!L$4:Q$32,4,FALSE)),,VLOOKUP($B171,Rose!L$4:Q$32,4,FALSE))</f>
        <v>0</v>
      </c>
      <c r="U171" s="11">
        <f>IF(ISERROR(VLOOKUP($B171,Rose!S$4:X$32,4,FALSE)),,VLOOKUP($B171,Rose!S$4:X$32,4,FALSE))</f>
        <v>0</v>
      </c>
      <c r="V171" s="11">
        <f>IF(ISERROR(VLOOKUP($B171,Rose!Z$4:AE$32,4,FALSE)),,VLOOKUP($B171,Rose!Z$4:AE$32,4,FALSE))</f>
        <v>0</v>
      </c>
      <c r="W171" s="11">
        <f>IF(ISERROR(VLOOKUP($B171,Rose!AG$4:AL$32,4,FALSE)),,VLOOKUP($B171,Rose!AG$4:AL$32,4,FALSE))</f>
        <v>0</v>
      </c>
      <c r="X171" s="11">
        <f>IF(ISERROR(VLOOKUP($B171,Rose!AN$4:AS$32,4,FALSE)),,VLOOKUP($B171,Rose!AN$4:AS$32,4,FALSE))</f>
        <v>0</v>
      </c>
      <c r="Y171" s="11">
        <f>IF(ISERROR(VLOOKUP($B171,Rose!AU$4:AZ$32,4,FALSE)),,VLOOKUP($B171,Rose!AU$4:AZ$32,4,FALSE))</f>
        <v>0</v>
      </c>
      <c r="Z171" s="11">
        <f>IF(ISERROR(VLOOKUP($B171,Rose!BB$4:BG$32,4,FALSE)),,VLOOKUP($B171,Rose!BB$4:BG$32,4,FALSE))</f>
        <v>0</v>
      </c>
      <c r="AA171" s="11">
        <f>IF(ISERROR(VLOOKUP($B171,Rose!BI$4:BN$32,4,FALSE)),,VLOOKUP($B171,Rose!BI$4:BN$32,4,FALSE))</f>
        <v>0</v>
      </c>
      <c r="AB171" s="11">
        <f>IF(ISERROR(VLOOKUP($B171,Rose!BP$4:BU$32,4,FALSE)),,VLOOKUP($B171,Rose!BP$4:BU$32,4,FALSE))</f>
        <v>0</v>
      </c>
    </row>
    <row r="172" spans="1:28" ht="20" customHeight="1" x14ac:dyDescent="0.15">
      <c r="A172" s="11" t="s">
        <v>28</v>
      </c>
      <c r="B172" s="11" t="s">
        <v>752</v>
      </c>
      <c r="C172" s="11" t="s">
        <v>99</v>
      </c>
      <c r="D172" s="11">
        <v>22</v>
      </c>
      <c r="E172" s="11">
        <v>14</v>
      </c>
      <c r="F172" s="11">
        <v>5.94231</v>
      </c>
      <c r="G172" s="11">
        <v>6.0934100000000004</v>
      </c>
      <c r="H172" s="11">
        <v>1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1</v>
      </c>
      <c r="O172" s="11">
        <v>0</v>
      </c>
      <c r="Q172" s="13"/>
      <c r="R172" s="13"/>
      <c r="S172" s="11">
        <f>IF(ISERROR(VLOOKUP($B172,Rose!D$4:J$32,4,FALSE)),,VLOOKUP($B172,Rose!D$4:J$32,4,FALSE))</f>
        <v>0</v>
      </c>
      <c r="T172" s="11">
        <f>IF(ISERROR(VLOOKUP($B172,Rose!L$4:Q$32,4,FALSE)),,VLOOKUP($B172,Rose!L$4:Q$32,4,FALSE))</f>
        <v>0</v>
      </c>
      <c r="U172" s="11">
        <f>IF(ISERROR(VLOOKUP($B172,Rose!S$4:X$32,4,FALSE)),,VLOOKUP($B172,Rose!S$4:X$32,4,FALSE))</f>
        <v>0</v>
      </c>
      <c r="V172" s="11">
        <f>IF(ISERROR(VLOOKUP($B172,Rose!Z$4:AE$32,4,FALSE)),,VLOOKUP($B172,Rose!Z$4:AE$32,4,FALSE))</f>
        <v>0</v>
      </c>
      <c r="W172" s="11">
        <f>IF(ISERROR(VLOOKUP($B172,Rose!AG$4:AL$32,4,FALSE)),,VLOOKUP($B172,Rose!AG$4:AL$32,4,FALSE))</f>
        <v>0</v>
      </c>
      <c r="X172" s="11">
        <f>IF(ISERROR(VLOOKUP($B172,Rose!AN$4:AS$32,4,FALSE)),,VLOOKUP($B172,Rose!AN$4:AS$32,4,FALSE))</f>
        <v>0</v>
      </c>
      <c r="Y172" s="11">
        <f>IF(ISERROR(VLOOKUP($B172,Rose!AU$4:AZ$32,4,FALSE)),,VLOOKUP($B172,Rose!AU$4:AZ$32,4,FALSE))</f>
        <v>3</v>
      </c>
      <c r="Z172" s="11">
        <f>IF(ISERROR(VLOOKUP($B172,Rose!BB$4:BG$32,4,FALSE)),,VLOOKUP($B172,Rose!BB$4:BG$32,4,FALSE))</f>
        <v>0</v>
      </c>
      <c r="AA172" s="11">
        <f>IF(ISERROR(VLOOKUP($B172,Rose!BI$4:BN$32,4,FALSE)),,VLOOKUP($B172,Rose!BI$4:BN$32,4,FALSE))</f>
        <v>0</v>
      </c>
      <c r="AB172" s="11">
        <f>IF(ISERROR(VLOOKUP($B172,Rose!BP$4:BU$32,4,FALSE)),,VLOOKUP($B172,Rose!BP$4:BU$32,4,FALSE))</f>
        <v>0</v>
      </c>
    </row>
    <row r="173" spans="1:28" ht="20" customHeight="1" x14ac:dyDescent="0.15">
      <c r="A173" s="11" t="s">
        <v>28</v>
      </c>
      <c r="B173" s="11" t="s">
        <v>542</v>
      </c>
      <c r="C173" s="11" t="s">
        <v>92</v>
      </c>
      <c r="D173" s="11">
        <v>15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Q173" s="13"/>
      <c r="R173" s="13"/>
      <c r="S173" s="11">
        <f>IF(ISERROR(VLOOKUP($B173,Rose!D$4:J$32,4,FALSE)),,VLOOKUP($B173,Rose!D$4:J$32,4,FALSE))</f>
        <v>0</v>
      </c>
      <c r="T173" s="11">
        <f>IF(ISERROR(VLOOKUP($B173,Rose!L$4:Q$32,4,FALSE)),,VLOOKUP($B173,Rose!L$4:Q$32,4,FALSE))</f>
        <v>0</v>
      </c>
      <c r="U173" s="11">
        <f>IF(ISERROR(VLOOKUP($B173,Rose!S$4:X$32,4,FALSE)),,VLOOKUP($B173,Rose!S$4:X$32,4,FALSE))</f>
        <v>0</v>
      </c>
      <c r="V173" s="11">
        <f>IF(ISERROR(VLOOKUP($B173,Rose!Z$4:AE$32,4,FALSE)),,VLOOKUP($B173,Rose!Z$4:AE$32,4,FALSE))</f>
        <v>0</v>
      </c>
      <c r="W173" s="11">
        <f>IF(ISERROR(VLOOKUP($B173,Rose!AG$4:AL$32,4,FALSE)),,VLOOKUP($B173,Rose!AG$4:AL$32,4,FALSE))</f>
        <v>0</v>
      </c>
      <c r="X173" s="11">
        <f>IF(ISERROR(VLOOKUP($B173,Rose!AN$4:AS$32,4,FALSE)),,VLOOKUP($B173,Rose!AN$4:AS$32,4,FALSE))</f>
        <v>0</v>
      </c>
      <c r="Y173" s="11">
        <f>IF(ISERROR(VLOOKUP($B173,Rose!AU$4:AZ$32,4,FALSE)),,VLOOKUP($B173,Rose!AU$4:AZ$32,4,FALSE))</f>
        <v>0</v>
      </c>
      <c r="Z173" s="11">
        <f>IF(ISERROR(VLOOKUP($B173,Rose!BB$4:BG$32,4,FALSE)),,VLOOKUP($B173,Rose!BB$4:BG$32,4,FALSE))</f>
        <v>0</v>
      </c>
      <c r="AA173" s="11">
        <f>IF(ISERROR(VLOOKUP($B173,Rose!BI$4:BN$32,4,FALSE)),,VLOOKUP($B173,Rose!BI$4:BN$32,4,FALSE))</f>
        <v>0</v>
      </c>
      <c r="AB173" s="11">
        <f>IF(ISERROR(VLOOKUP($B173,Rose!BP$4:BU$32,4,FALSE)),,VLOOKUP($B173,Rose!BP$4:BU$32,4,FALSE))</f>
        <v>0</v>
      </c>
    </row>
    <row r="174" spans="1:28" ht="20" customHeight="1" x14ac:dyDescent="0.15">
      <c r="A174" s="11" t="s">
        <v>28</v>
      </c>
      <c r="B174" s="11" t="s">
        <v>353</v>
      </c>
      <c r="C174" s="11" t="s">
        <v>340</v>
      </c>
      <c r="D174" s="11">
        <v>21</v>
      </c>
      <c r="E174" s="11">
        <v>22</v>
      </c>
      <c r="F174" s="11">
        <v>6</v>
      </c>
      <c r="G174" s="11">
        <v>6.0454600000000003</v>
      </c>
      <c r="H174" s="11">
        <v>0</v>
      </c>
      <c r="I174" s="11">
        <v>0</v>
      </c>
      <c r="J174" s="11">
        <v>0</v>
      </c>
      <c r="K174" s="11">
        <v>0</v>
      </c>
      <c r="L174" s="11">
        <v>3</v>
      </c>
      <c r="M174" s="11">
        <v>4</v>
      </c>
      <c r="N174" s="11">
        <v>0</v>
      </c>
      <c r="O174" s="11">
        <v>0</v>
      </c>
      <c r="Q174" s="13"/>
      <c r="R174" s="13"/>
      <c r="S174" s="11">
        <f>IF(ISERROR(VLOOKUP($B174,Rose!D$4:J$32,4,FALSE)),,VLOOKUP($B174,Rose!D$4:J$32,4,FALSE))</f>
        <v>0</v>
      </c>
      <c r="T174" s="11">
        <f>IF(ISERROR(VLOOKUP($B174,Rose!L$4:Q$32,4,FALSE)),,VLOOKUP($B174,Rose!L$4:Q$32,4,FALSE))</f>
        <v>0</v>
      </c>
      <c r="U174" s="11">
        <f>IF(ISERROR(VLOOKUP($B174,Rose!S$4:X$32,4,FALSE)),,VLOOKUP($B174,Rose!S$4:X$32,4,FALSE))</f>
        <v>0</v>
      </c>
      <c r="V174" s="11">
        <f>IF(ISERROR(VLOOKUP($B174,Rose!Z$4:AE$32,4,FALSE)),,VLOOKUP($B174,Rose!Z$4:AE$32,4,FALSE))</f>
        <v>0</v>
      </c>
      <c r="W174" s="11">
        <f>IF(ISERROR(VLOOKUP($B174,Rose!AG$4:AL$32,4,FALSE)),,VLOOKUP($B174,Rose!AG$4:AL$32,4,FALSE))</f>
        <v>0</v>
      </c>
      <c r="X174" s="11">
        <f>IF(ISERROR(VLOOKUP($B174,Rose!AN$4:AS$32,4,FALSE)),,VLOOKUP($B174,Rose!AN$4:AS$32,4,FALSE))</f>
        <v>0</v>
      </c>
      <c r="Y174" s="11">
        <f>IF(ISERROR(VLOOKUP($B174,Rose!AU$4:AZ$32,4,FALSE)),,VLOOKUP($B174,Rose!AU$4:AZ$32,4,FALSE))</f>
        <v>0</v>
      </c>
      <c r="Z174" s="11">
        <f>IF(ISERROR(VLOOKUP($B174,Rose!BB$4:BG$32,4,FALSE)),,VLOOKUP($B174,Rose!BB$4:BG$32,4,FALSE))</f>
        <v>2</v>
      </c>
      <c r="AA174" s="11">
        <f>IF(ISERROR(VLOOKUP($B174,Rose!BI$4:BN$32,4,FALSE)),,VLOOKUP($B174,Rose!BI$4:BN$32,4,FALSE))</f>
        <v>0</v>
      </c>
      <c r="AB174" s="11">
        <f>IF(ISERROR(VLOOKUP($B174,Rose!BP$4:BU$32,4,FALSE)),,VLOOKUP($B174,Rose!BP$4:BU$32,4,FALSE))</f>
        <v>0</v>
      </c>
    </row>
    <row r="175" spans="1:28" ht="20" customHeight="1" x14ac:dyDescent="0.15">
      <c r="A175" s="11" t="s">
        <v>28</v>
      </c>
      <c r="B175" s="11" t="s">
        <v>183</v>
      </c>
      <c r="C175" s="11" t="s">
        <v>664</v>
      </c>
      <c r="D175" s="11">
        <v>30</v>
      </c>
      <c r="E175" s="11">
        <v>9</v>
      </c>
      <c r="F175" s="11">
        <v>5.8680599999999998</v>
      </c>
      <c r="G175" s="11">
        <v>6.1979199999999999</v>
      </c>
      <c r="H175" s="11">
        <v>1</v>
      </c>
      <c r="I175" s="11">
        <v>0</v>
      </c>
      <c r="J175" s="11">
        <v>0</v>
      </c>
      <c r="K175" s="11">
        <v>0</v>
      </c>
      <c r="L175" s="11">
        <v>0</v>
      </c>
      <c r="M175" s="11">
        <v>1</v>
      </c>
      <c r="N175" s="11">
        <v>0</v>
      </c>
      <c r="O175" s="11">
        <v>0</v>
      </c>
      <c r="Q175" s="13"/>
      <c r="R175" s="13"/>
      <c r="S175" s="11">
        <f>IF(ISERROR(VLOOKUP($B175,Rose!D$4:J$32,4,FALSE)),,VLOOKUP($B175,Rose!D$4:J$32,4,FALSE))</f>
        <v>0</v>
      </c>
      <c r="T175" s="11">
        <f>IF(ISERROR(VLOOKUP($B175,Rose!L$4:Q$32,4,FALSE)),,VLOOKUP($B175,Rose!L$4:Q$32,4,FALSE))</f>
        <v>0</v>
      </c>
      <c r="U175" s="11">
        <f>IF(ISERROR(VLOOKUP($B175,Rose!S$4:X$32,4,FALSE)),,VLOOKUP($B175,Rose!S$4:X$32,4,FALSE))</f>
        <v>0</v>
      </c>
      <c r="V175" s="11">
        <f>IF(ISERROR(VLOOKUP($B175,Rose!Z$4:AE$32,4,FALSE)),,VLOOKUP($B175,Rose!Z$4:AE$32,4,FALSE))</f>
        <v>0</v>
      </c>
      <c r="W175" s="11">
        <f>IF(ISERROR(VLOOKUP($B175,Rose!AG$4:AL$32,4,FALSE)),,VLOOKUP($B175,Rose!AG$4:AL$32,4,FALSE))</f>
        <v>0</v>
      </c>
      <c r="X175" s="11">
        <f>IF(ISERROR(VLOOKUP($B175,Rose!AN$4:AS$32,4,FALSE)),,VLOOKUP($B175,Rose!AN$4:AS$32,4,FALSE))</f>
        <v>0</v>
      </c>
      <c r="Y175" s="11">
        <f>IF(ISERROR(VLOOKUP($B175,Rose!AU$4:AZ$32,4,FALSE)),,VLOOKUP($B175,Rose!AU$4:AZ$32,4,FALSE))</f>
        <v>0</v>
      </c>
      <c r="Z175" s="11">
        <f>IF(ISERROR(VLOOKUP($B175,Rose!BB$4:BG$32,4,FALSE)),,VLOOKUP($B175,Rose!BB$4:BG$32,4,FALSE))</f>
        <v>0</v>
      </c>
      <c r="AA175" s="11">
        <f>IF(ISERROR(VLOOKUP($B175,Rose!BI$4:BN$32,4,FALSE)),,VLOOKUP($B175,Rose!BI$4:BN$32,4,FALSE))</f>
        <v>0</v>
      </c>
      <c r="AB175" s="11">
        <f>IF(ISERROR(VLOOKUP($B175,Rose!BP$4:BU$32,4,FALSE)),,VLOOKUP($B175,Rose!BP$4:BU$32,4,FALSE))</f>
        <v>0</v>
      </c>
    </row>
    <row r="176" spans="1:28" ht="20" customHeight="1" x14ac:dyDescent="0.15">
      <c r="A176" s="11" t="s">
        <v>28</v>
      </c>
      <c r="B176" s="11" t="s">
        <v>79</v>
      </c>
      <c r="C176" s="11" t="s">
        <v>98</v>
      </c>
      <c r="D176" s="11">
        <v>26</v>
      </c>
      <c r="E176" s="11">
        <v>18</v>
      </c>
      <c r="F176" s="11">
        <v>5.8946100000000001</v>
      </c>
      <c r="G176" s="11">
        <v>6.2046599999999996</v>
      </c>
      <c r="H176" s="11">
        <v>2</v>
      </c>
      <c r="I176" s="11">
        <v>0</v>
      </c>
      <c r="J176" s="11">
        <v>0</v>
      </c>
      <c r="K176" s="11">
        <v>0</v>
      </c>
      <c r="L176" s="11">
        <v>0</v>
      </c>
      <c r="M176" s="11">
        <v>1</v>
      </c>
      <c r="N176" s="11">
        <v>0</v>
      </c>
      <c r="O176" s="11">
        <v>0</v>
      </c>
      <c r="Q176" s="13"/>
      <c r="R176" s="13"/>
      <c r="S176" s="11">
        <f>IF(ISERROR(VLOOKUP($B176,Rose!D$4:J$32,4,FALSE)),,VLOOKUP($B176,Rose!D$4:J$32,4,FALSE))</f>
        <v>0</v>
      </c>
      <c r="T176" s="11">
        <f>IF(ISERROR(VLOOKUP($B176,Rose!L$4:Q$32,4,FALSE)),,VLOOKUP($B176,Rose!L$4:Q$32,4,FALSE))</f>
        <v>0</v>
      </c>
      <c r="U176" s="11">
        <f>IF(ISERROR(VLOOKUP($B176,Rose!S$4:X$32,4,FALSE)),,VLOOKUP($B176,Rose!S$4:X$32,4,FALSE))</f>
        <v>0</v>
      </c>
      <c r="V176" s="11">
        <f>IF(ISERROR(VLOOKUP($B176,Rose!Z$4:AE$32,4,FALSE)),,VLOOKUP($B176,Rose!Z$4:AE$32,4,FALSE))</f>
        <v>0</v>
      </c>
      <c r="W176" s="11">
        <f>IF(ISERROR(VLOOKUP($B176,Rose!AG$4:AL$32,4,FALSE)),,VLOOKUP($B176,Rose!AG$4:AL$32,4,FALSE))</f>
        <v>0</v>
      </c>
      <c r="X176" s="11">
        <f>IF(ISERROR(VLOOKUP($B176,Rose!AN$4:AS$32,4,FALSE)),,VLOOKUP($B176,Rose!AN$4:AS$32,4,FALSE))</f>
        <v>0</v>
      </c>
      <c r="Y176" s="11">
        <f>IF(ISERROR(VLOOKUP($B176,Rose!AU$4:AZ$32,4,FALSE)),,VLOOKUP($B176,Rose!AU$4:AZ$32,4,FALSE))</f>
        <v>0</v>
      </c>
      <c r="Z176" s="11">
        <f>IF(ISERROR(VLOOKUP($B176,Rose!BB$4:BG$32,4,FALSE)),,VLOOKUP($B176,Rose!BB$4:BG$32,4,FALSE))</f>
        <v>0</v>
      </c>
      <c r="AA176" s="11">
        <f>IF(ISERROR(VLOOKUP($B176,Rose!BI$4:BN$32,4,FALSE)),,VLOOKUP($B176,Rose!BI$4:BN$32,4,FALSE))</f>
        <v>0</v>
      </c>
      <c r="AB176" s="11">
        <f>IF(ISERROR(VLOOKUP($B176,Rose!BP$4:BU$32,4,FALSE)),,VLOOKUP($B176,Rose!BP$4:BU$32,4,FALSE))</f>
        <v>0</v>
      </c>
    </row>
    <row r="177" spans="1:28" ht="20" customHeight="1" x14ac:dyDescent="0.15">
      <c r="A177" s="11" t="s">
        <v>28</v>
      </c>
      <c r="B177" s="11" t="s">
        <v>290</v>
      </c>
      <c r="C177" s="11" t="s">
        <v>99</v>
      </c>
      <c r="D177" s="11">
        <v>19</v>
      </c>
      <c r="E177" s="11">
        <v>18</v>
      </c>
      <c r="F177" s="11">
        <v>6.00082</v>
      </c>
      <c r="G177" s="11">
        <v>6.1977099999999998</v>
      </c>
      <c r="H177" s="11">
        <v>1</v>
      </c>
      <c r="I177" s="11">
        <v>0</v>
      </c>
      <c r="J177" s="11">
        <v>0</v>
      </c>
      <c r="K177" s="11">
        <v>0</v>
      </c>
      <c r="L177" s="11">
        <v>3</v>
      </c>
      <c r="M177" s="11">
        <v>4</v>
      </c>
      <c r="N177" s="11">
        <v>0</v>
      </c>
      <c r="O177" s="11">
        <v>0</v>
      </c>
      <c r="Q177" s="13"/>
      <c r="R177" s="13"/>
      <c r="S177" s="11">
        <f>IF(ISERROR(VLOOKUP($B177,Rose!D$4:J$32,4,FALSE)),,VLOOKUP($B177,Rose!D$4:J$32,4,FALSE))</f>
        <v>0</v>
      </c>
      <c r="T177" s="11">
        <f>IF(ISERROR(VLOOKUP($B177,Rose!L$4:Q$32,4,FALSE)),,VLOOKUP($B177,Rose!L$4:Q$32,4,FALSE))</f>
        <v>0</v>
      </c>
      <c r="U177" s="11">
        <f>IF(ISERROR(VLOOKUP($B177,Rose!S$4:X$32,4,FALSE)),,VLOOKUP($B177,Rose!S$4:X$32,4,FALSE))</f>
        <v>0</v>
      </c>
      <c r="V177" s="11">
        <f>IF(ISERROR(VLOOKUP($B177,Rose!Z$4:AE$32,4,FALSE)),,VLOOKUP($B177,Rose!Z$4:AE$32,4,FALSE))</f>
        <v>0</v>
      </c>
      <c r="W177" s="11">
        <f>IF(ISERROR(VLOOKUP($B177,Rose!AG$4:AL$32,4,FALSE)),,VLOOKUP($B177,Rose!AG$4:AL$32,4,FALSE))</f>
        <v>0</v>
      </c>
      <c r="X177" s="11">
        <f>IF(ISERROR(VLOOKUP($B177,Rose!AN$4:AS$32,4,FALSE)),,VLOOKUP($B177,Rose!AN$4:AS$32,4,FALSE))</f>
        <v>0</v>
      </c>
      <c r="Y177" s="11">
        <f>IF(ISERROR(VLOOKUP($B177,Rose!AU$4:AZ$32,4,FALSE)),,VLOOKUP($B177,Rose!AU$4:AZ$32,4,FALSE))</f>
        <v>0</v>
      </c>
      <c r="Z177" s="11">
        <f>IF(ISERROR(VLOOKUP($B177,Rose!BB$4:BG$32,4,FALSE)),,VLOOKUP($B177,Rose!BB$4:BG$32,4,FALSE))</f>
        <v>0</v>
      </c>
      <c r="AA177" s="11">
        <f>IF(ISERROR(VLOOKUP($B177,Rose!BI$4:BN$32,4,FALSE)),,VLOOKUP($B177,Rose!BI$4:BN$32,4,FALSE))</f>
        <v>0</v>
      </c>
      <c r="AB177" s="11">
        <f>IF(ISERROR(VLOOKUP($B177,Rose!BP$4:BU$32,4,FALSE)),,VLOOKUP($B177,Rose!BP$4:BU$32,4,FALSE))</f>
        <v>0</v>
      </c>
    </row>
    <row r="178" spans="1:28" ht="20" customHeight="1" x14ac:dyDescent="0.15">
      <c r="A178" s="11" t="s">
        <v>28</v>
      </c>
      <c r="B178" s="11" t="s">
        <v>373</v>
      </c>
      <c r="C178" s="11" t="s">
        <v>340</v>
      </c>
      <c r="D178" s="11">
        <v>7</v>
      </c>
      <c r="E178" s="11">
        <v>8</v>
      </c>
      <c r="F178" s="11">
        <v>5.7031200000000002</v>
      </c>
      <c r="G178" s="11">
        <v>5.6406200000000002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1</v>
      </c>
      <c r="N178" s="11">
        <v>0</v>
      </c>
      <c r="O178" s="11">
        <v>0</v>
      </c>
      <c r="Q178" s="13"/>
      <c r="R178" s="13"/>
      <c r="S178" s="11">
        <f>IF(ISERROR(VLOOKUP($B178,Rose!D$4:J$32,4,FALSE)),,VLOOKUP($B178,Rose!D$4:J$32,4,FALSE))</f>
        <v>0</v>
      </c>
      <c r="T178" s="11">
        <f>IF(ISERROR(VLOOKUP($B178,Rose!L$4:Q$32,4,FALSE)),,VLOOKUP($B178,Rose!L$4:Q$32,4,FALSE))</f>
        <v>0</v>
      </c>
      <c r="U178" s="11">
        <f>IF(ISERROR(VLOOKUP($B178,Rose!S$4:X$32,4,FALSE)),,VLOOKUP($B178,Rose!S$4:X$32,4,FALSE))</f>
        <v>0</v>
      </c>
      <c r="V178" s="11">
        <f>IF(ISERROR(VLOOKUP($B178,Rose!Z$4:AE$32,4,FALSE)),,VLOOKUP($B178,Rose!Z$4:AE$32,4,FALSE))</f>
        <v>0</v>
      </c>
      <c r="W178" s="11">
        <f>IF(ISERROR(VLOOKUP($B178,Rose!AG$4:AL$32,4,FALSE)),,VLOOKUP($B178,Rose!AG$4:AL$32,4,FALSE))</f>
        <v>0</v>
      </c>
      <c r="X178" s="11">
        <f>IF(ISERROR(VLOOKUP($B178,Rose!AN$4:AS$32,4,FALSE)),,VLOOKUP($B178,Rose!AN$4:AS$32,4,FALSE))</f>
        <v>0</v>
      </c>
      <c r="Y178" s="11">
        <f>IF(ISERROR(VLOOKUP($B178,Rose!AU$4:AZ$32,4,FALSE)),,VLOOKUP($B178,Rose!AU$4:AZ$32,4,FALSE))</f>
        <v>0</v>
      </c>
      <c r="Z178" s="11">
        <f>IF(ISERROR(VLOOKUP($B178,Rose!BB$4:BG$32,4,FALSE)),,VLOOKUP($B178,Rose!BB$4:BG$32,4,FALSE))</f>
        <v>0</v>
      </c>
      <c r="AA178" s="11">
        <f>IF(ISERROR(VLOOKUP($B178,Rose!BI$4:BN$32,4,FALSE)),,VLOOKUP($B178,Rose!BI$4:BN$32,4,FALSE))</f>
        <v>0</v>
      </c>
      <c r="AB178" s="11">
        <f>IF(ISERROR(VLOOKUP($B178,Rose!BP$4:BU$32,4,FALSE)),,VLOOKUP($B178,Rose!BP$4:BU$32,4,FALSE))</f>
        <v>0</v>
      </c>
    </row>
    <row r="179" spans="1:28" ht="20" customHeight="1" x14ac:dyDescent="0.15">
      <c r="A179" s="11" t="s">
        <v>28</v>
      </c>
      <c r="B179" s="11" t="s">
        <v>199</v>
      </c>
      <c r="C179" s="11" t="s">
        <v>92</v>
      </c>
      <c r="D179" s="11">
        <v>21</v>
      </c>
      <c r="E179" s="11">
        <v>8</v>
      </c>
      <c r="F179" s="11">
        <v>5.7254500000000004</v>
      </c>
      <c r="G179" s="11">
        <v>5.65625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1</v>
      </c>
      <c r="N179" s="11">
        <v>0</v>
      </c>
      <c r="O179" s="11">
        <v>0</v>
      </c>
      <c r="Q179" s="13"/>
      <c r="R179" s="13"/>
      <c r="S179" s="11">
        <f>IF(ISERROR(VLOOKUP($B179,Rose!D$4:J$32,4,FALSE)),,VLOOKUP($B179,Rose!D$4:J$32,4,FALSE))</f>
        <v>0</v>
      </c>
      <c r="T179" s="11">
        <f>IF(ISERROR(VLOOKUP($B179,Rose!L$4:Q$32,4,FALSE)),,VLOOKUP($B179,Rose!L$4:Q$32,4,FALSE))</f>
        <v>0</v>
      </c>
      <c r="U179" s="11">
        <f>IF(ISERROR(VLOOKUP($B179,Rose!S$4:X$32,4,FALSE)),,VLOOKUP($B179,Rose!S$4:X$32,4,FALSE))</f>
        <v>0</v>
      </c>
      <c r="V179" s="11">
        <f>IF(ISERROR(VLOOKUP($B179,Rose!Z$4:AE$32,4,FALSE)),,VLOOKUP($B179,Rose!Z$4:AE$32,4,FALSE))</f>
        <v>0</v>
      </c>
      <c r="W179" s="11">
        <f>IF(ISERROR(VLOOKUP($B179,Rose!AG$4:AL$32,4,FALSE)),,VLOOKUP($B179,Rose!AG$4:AL$32,4,FALSE))</f>
        <v>0</v>
      </c>
      <c r="X179" s="11">
        <f>IF(ISERROR(VLOOKUP($B179,Rose!AN$4:AS$32,4,FALSE)),,VLOOKUP($B179,Rose!AN$4:AS$32,4,FALSE))</f>
        <v>0</v>
      </c>
      <c r="Y179" s="11">
        <f>IF(ISERROR(VLOOKUP($B179,Rose!AU$4:AZ$32,4,FALSE)),,VLOOKUP($B179,Rose!AU$4:AZ$32,4,FALSE))</f>
        <v>0</v>
      </c>
      <c r="Z179" s="11">
        <f>IF(ISERROR(VLOOKUP($B179,Rose!BB$4:BG$32,4,FALSE)),,VLOOKUP($B179,Rose!BB$4:BG$32,4,FALSE))</f>
        <v>0</v>
      </c>
      <c r="AA179" s="11">
        <f>IF(ISERROR(VLOOKUP($B179,Rose!BI$4:BN$32,4,FALSE)),,VLOOKUP($B179,Rose!BI$4:BN$32,4,FALSE))</f>
        <v>0</v>
      </c>
      <c r="AB179" s="11">
        <f>IF(ISERROR(VLOOKUP($B179,Rose!BP$4:BU$32,4,FALSE)),,VLOOKUP($B179,Rose!BP$4:BU$32,4,FALSE))</f>
        <v>0</v>
      </c>
    </row>
    <row r="180" spans="1:28" ht="20" customHeight="1" x14ac:dyDescent="0.15">
      <c r="A180" s="11" t="s">
        <v>28</v>
      </c>
      <c r="B180" s="11" t="s">
        <v>80</v>
      </c>
      <c r="C180" s="11" t="s">
        <v>664</v>
      </c>
      <c r="D180" s="11">
        <v>23</v>
      </c>
      <c r="E180" s="11">
        <v>1</v>
      </c>
      <c r="F180" s="11">
        <v>1.625</v>
      </c>
      <c r="G180" s="11">
        <v>1.5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1</v>
      </c>
      <c r="N180" s="11">
        <v>0</v>
      </c>
      <c r="O180" s="11">
        <v>0</v>
      </c>
      <c r="Q180" s="13"/>
      <c r="R180" s="13"/>
      <c r="S180" s="11">
        <f>IF(ISERROR(VLOOKUP($B180,Rose!D$4:J$32,4,FALSE)),,VLOOKUP($B180,Rose!D$4:J$32,4,FALSE))</f>
        <v>0</v>
      </c>
      <c r="T180" s="11">
        <f>IF(ISERROR(VLOOKUP($B180,Rose!L$4:Q$32,4,FALSE)),,VLOOKUP($B180,Rose!L$4:Q$32,4,FALSE))</f>
        <v>0</v>
      </c>
      <c r="U180" s="11">
        <f>IF(ISERROR(VLOOKUP($B180,Rose!S$4:X$32,4,FALSE)),,VLOOKUP($B180,Rose!S$4:X$32,4,FALSE))</f>
        <v>0</v>
      </c>
      <c r="V180" s="11">
        <f>IF(ISERROR(VLOOKUP($B180,Rose!Z$4:AE$32,4,FALSE)),,VLOOKUP($B180,Rose!Z$4:AE$32,4,FALSE))</f>
        <v>0</v>
      </c>
      <c r="W180" s="11">
        <f>IF(ISERROR(VLOOKUP($B180,Rose!AG$4:AL$32,4,FALSE)),,VLOOKUP($B180,Rose!AG$4:AL$32,4,FALSE))</f>
        <v>0</v>
      </c>
      <c r="X180" s="11">
        <f>IF(ISERROR(VLOOKUP($B180,Rose!AN$4:AS$32,4,FALSE)),,VLOOKUP($B180,Rose!AN$4:AS$32,4,FALSE))</f>
        <v>0</v>
      </c>
      <c r="Y180" s="11">
        <f>IF(ISERROR(VLOOKUP($B180,Rose!AU$4:AZ$32,4,FALSE)),,VLOOKUP($B180,Rose!AU$4:AZ$32,4,FALSE))</f>
        <v>0</v>
      </c>
      <c r="Z180" s="11">
        <f>IF(ISERROR(VLOOKUP($B180,Rose!BB$4:BG$32,4,FALSE)),,VLOOKUP($B180,Rose!BB$4:BG$32,4,FALSE))</f>
        <v>0</v>
      </c>
      <c r="AA180" s="11">
        <f>IF(ISERROR(VLOOKUP($B180,Rose!BI$4:BN$32,4,FALSE)),,VLOOKUP($B180,Rose!BI$4:BN$32,4,FALSE))</f>
        <v>0</v>
      </c>
      <c r="AB180" s="11">
        <f>IF(ISERROR(VLOOKUP($B180,Rose!BP$4:BU$32,4,FALSE)),,VLOOKUP($B180,Rose!BP$4:BU$32,4,FALSE))</f>
        <v>0</v>
      </c>
    </row>
    <row r="181" spans="1:28" ht="20" customHeight="1" x14ac:dyDescent="0.15">
      <c r="A181" s="11" t="s">
        <v>28</v>
      </c>
      <c r="B181" s="11" t="s">
        <v>421</v>
      </c>
      <c r="C181" s="11" t="s">
        <v>342</v>
      </c>
      <c r="D181" s="11">
        <v>15</v>
      </c>
      <c r="E181" s="11">
        <v>19</v>
      </c>
      <c r="F181" s="11">
        <v>5.9605300000000003</v>
      </c>
      <c r="G181" s="11">
        <v>5.8026299999999997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4</v>
      </c>
      <c r="N181" s="11">
        <v>1</v>
      </c>
      <c r="O181" s="11">
        <v>0</v>
      </c>
      <c r="Q181" s="13"/>
      <c r="R181" s="13"/>
      <c r="S181" s="11">
        <f>IF(ISERROR(VLOOKUP($B181,Rose!D$4:J$32,4,FALSE)),,VLOOKUP($B181,Rose!D$4:J$32,4,FALSE))</f>
        <v>0</v>
      </c>
      <c r="T181" s="11">
        <f>IF(ISERROR(VLOOKUP($B181,Rose!L$4:Q$32,4,FALSE)),,VLOOKUP($B181,Rose!L$4:Q$32,4,FALSE))</f>
        <v>0</v>
      </c>
      <c r="U181" s="11">
        <f>IF(ISERROR(VLOOKUP($B181,Rose!S$4:X$32,4,FALSE)),,VLOOKUP($B181,Rose!S$4:X$32,4,FALSE))</f>
        <v>0</v>
      </c>
      <c r="V181" s="11">
        <f>IF(ISERROR(VLOOKUP($B181,Rose!Z$4:AE$32,4,FALSE)),,VLOOKUP($B181,Rose!Z$4:AE$32,4,FALSE))</f>
        <v>0</v>
      </c>
      <c r="W181" s="11">
        <f>IF(ISERROR(VLOOKUP($B181,Rose!AG$4:AL$32,4,FALSE)),,VLOOKUP($B181,Rose!AG$4:AL$32,4,FALSE))</f>
        <v>0</v>
      </c>
      <c r="X181" s="11">
        <f>IF(ISERROR(VLOOKUP($B181,Rose!AN$4:AS$32,4,FALSE)),,VLOOKUP($B181,Rose!AN$4:AS$32,4,FALSE))</f>
        <v>0</v>
      </c>
      <c r="Y181" s="11">
        <f>IF(ISERROR(VLOOKUP($B181,Rose!AU$4:AZ$32,4,FALSE)),,VLOOKUP($B181,Rose!AU$4:AZ$32,4,FALSE))</f>
        <v>0</v>
      </c>
      <c r="Z181" s="11">
        <f>IF(ISERROR(VLOOKUP($B181,Rose!BB$4:BG$32,4,FALSE)),,VLOOKUP($B181,Rose!BB$4:BG$32,4,FALSE))</f>
        <v>5</v>
      </c>
      <c r="AA181" s="11">
        <f>IF(ISERROR(VLOOKUP($B181,Rose!BI$4:BN$32,4,FALSE)),,VLOOKUP($B181,Rose!BI$4:BN$32,4,FALSE))</f>
        <v>0</v>
      </c>
      <c r="AB181" s="11">
        <f>IF(ISERROR(VLOOKUP($B181,Rose!BP$4:BU$32,4,FALSE)),,VLOOKUP($B181,Rose!BP$4:BU$32,4,FALSE))</f>
        <v>0</v>
      </c>
    </row>
    <row r="182" spans="1:28" ht="20" customHeight="1" x14ac:dyDescent="0.15">
      <c r="A182" s="11" t="s">
        <v>28</v>
      </c>
      <c r="B182" s="11" t="s">
        <v>536</v>
      </c>
      <c r="C182" s="11" t="s">
        <v>93</v>
      </c>
      <c r="D182" s="11">
        <v>25</v>
      </c>
      <c r="E182" s="11">
        <v>19</v>
      </c>
      <c r="F182" s="11">
        <v>5.9835099999999999</v>
      </c>
      <c r="G182" s="11">
        <v>6.1207900000000004</v>
      </c>
      <c r="H182" s="11">
        <v>0</v>
      </c>
      <c r="I182" s="11">
        <v>0</v>
      </c>
      <c r="J182" s="11">
        <v>0</v>
      </c>
      <c r="K182" s="11">
        <v>0</v>
      </c>
      <c r="L182" s="11">
        <v>4</v>
      </c>
      <c r="M182" s="11">
        <v>3</v>
      </c>
      <c r="N182" s="11">
        <v>0</v>
      </c>
      <c r="O182" s="11">
        <v>0</v>
      </c>
      <c r="Q182" s="13"/>
      <c r="R182" s="13"/>
      <c r="S182" s="11">
        <f>IF(ISERROR(VLOOKUP($B182,Rose!D$4:J$32,4,FALSE)),,VLOOKUP($B182,Rose!D$4:J$32,4,FALSE))</f>
        <v>0</v>
      </c>
      <c r="T182" s="11">
        <f>IF(ISERROR(VLOOKUP($B182,Rose!L$4:Q$32,4,FALSE)),,VLOOKUP($B182,Rose!L$4:Q$32,4,FALSE))</f>
        <v>0</v>
      </c>
      <c r="U182" s="11">
        <f>IF(ISERROR(VLOOKUP($B182,Rose!S$4:X$32,4,FALSE)),,VLOOKUP($B182,Rose!S$4:X$32,4,FALSE))</f>
        <v>0</v>
      </c>
      <c r="V182" s="11">
        <f>IF(ISERROR(VLOOKUP($B182,Rose!Z$4:AE$32,4,FALSE)),,VLOOKUP($B182,Rose!Z$4:AE$32,4,FALSE))</f>
        <v>0</v>
      </c>
      <c r="W182" s="11">
        <f>IF(ISERROR(VLOOKUP($B182,Rose!AG$4:AL$32,4,FALSE)),,VLOOKUP($B182,Rose!AG$4:AL$32,4,FALSE))</f>
        <v>0</v>
      </c>
      <c r="X182" s="11">
        <f>IF(ISERROR(VLOOKUP($B182,Rose!AN$4:AS$32,4,FALSE)),,VLOOKUP($B182,Rose!AN$4:AS$32,4,FALSE))</f>
        <v>0</v>
      </c>
      <c r="Y182" s="11">
        <f>IF(ISERROR(VLOOKUP($B182,Rose!AU$4:AZ$32,4,FALSE)),,VLOOKUP($B182,Rose!AU$4:AZ$32,4,FALSE))</f>
        <v>0</v>
      </c>
      <c r="Z182" s="11">
        <f>IF(ISERROR(VLOOKUP($B182,Rose!BB$4:BG$32,4,FALSE)),,VLOOKUP($B182,Rose!BB$4:BG$32,4,FALSE))</f>
        <v>0</v>
      </c>
      <c r="AA182" s="11">
        <f>IF(ISERROR(VLOOKUP($B182,Rose!BI$4:BN$32,4,FALSE)),,VLOOKUP($B182,Rose!BI$4:BN$32,4,FALSE))</f>
        <v>0</v>
      </c>
      <c r="AB182" s="11">
        <f>IF(ISERROR(VLOOKUP($B182,Rose!BP$4:BU$32,4,FALSE)),,VLOOKUP($B182,Rose!BP$4:BU$32,4,FALSE))</f>
        <v>0</v>
      </c>
    </row>
    <row r="183" spans="1:28" ht="20" customHeight="1" x14ac:dyDescent="0.15">
      <c r="A183" s="11" t="s">
        <v>28</v>
      </c>
      <c r="B183" s="11" t="s">
        <v>753</v>
      </c>
      <c r="C183" s="11" t="s">
        <v>97</v>
      </c>
      <c r="D183" s="11">
        <v>12</v>
      </c>
      <c r="E183" s="11">
        <v>5</v>
      </c>
      <c r="F183" s="11">
        <v>5.8312499999999998</v>
      </c>
      <c r="G183" s="11">
        <v>5.8312499999999998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Q183" s="13"/>
      <c r="R183" s="13"/>
      <c r="S183" s="11">
        <f>IF(ISERROR(VLOOKUP($B183,Rose!D$4:J$32,4,FALSE)),,VLOOKUP($B183,Rose!D$4:J$32,4,FALSE))</f>
        <v>0</v>
      </c>
      <c r="T183" s="11">
        <f>IF(ISERROR(VLOOKUP($B183,Rose!L$4:Q$32,4,FALSE)),,VLOOKUP($B183,Rose!L$4:Q$32,4,FALSE))</f>
        <v>0</v>
      </c>
      <c r="U183" s="11">
        <f>IF(ISERROR(VLOOKUP($B183,Rose!S$4:X$32,4,FALSE)),,VLOOKUP($B183,Rose!S$4:X$32,4,FALSE))</f>
        <v>0</v>
      </c>
      <c r="V183" s="11">
        <f>IF(ISERROR(VLOOKUP($B183,Rose!Z$4:AE$32,4,FALSE)),,VLOOKUP($B183,Rose!Z$4:AE$32,4,FALSE))</f>
        <v>0</v>
      </c>
      <c r="W183" s="11">
        <f>IF(ISERROR(VLOOKUP($B183,Rose!AG$4:AL$32,4,FALSE)),,VLOOKUP($B183,Rose!AG$4:AL$32,4,FALSE))</f>
        <v>0</v>
      </c>
      <c r="X183" s="11">
        <f>IF(ISERROR(VLOOKUP($B183,Rose!AN$4:AS$32,4,FALSE)),,VLOOKUP($B183,Rose!AN$4:AS$32,4,FALSE))</f>
        <v>0</v>
      </c>
      <c r="Y183" s="11">
        <f>IF(ISERROR(VLOOKUP($B183,Rose!AU$4:AZ$32,4,FALSE)),,VLOOKUP($B183,Rose!AU$4:AZ$32,4,FALSE))</f>
        <v>0</v>
      </c>
      <c r="Z183" s="11">
        <f>IF(ISERROR(VLOOKUP($B183,Rose!BB$4:BG$32,4,FALSE)),,VLOOKUP($B183,Rose!BB$4:BG$32,4,FALSE))</f>
        <v>0</v>
      </c>
      <c r="AA183" s="11">
        <f>IF(ISERROR(VLOOKUP($B183,Rose!BI$4:BN$32,4,FALSE)),,VLOOKUP($B183,Rose!BI$4:BN$32,4,FALSE))</f>
        <v>0</v>
      </c>
      <c r="AB183" s="11">
        <f>IF(ISERROR(VLOOKUP($B183,Rose!BP$4:BU$32,4,FALSE)),,VLOOKUP($B183,Rose!BP$4:BU$32,4,FALSE))</f>
        <v>0</v>
      </c>
    </row>
    <row r="184" spans="1:28" ht="20" customHeight="1" x14ac:dyDescent="0.15">
      <c r="A184" s="11" t="s">
        <v>28</v>
      </c>
      <c r="B184" s="11" t="s">
        <v>826</v>
      </c>
      <c r="C184" s="11" t="s">
        <v>100</v>
      </c>
      <c r="D184" s="11">
        <v>1</v>
      </c>
      <c r="E184" s="11">
        <v>1</v>
      </c>
      <c r="F184" s="11">
        <v>6</v>
      </c>
      <c r="G184" s="11">
        <v>6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Q184" s="13"/>
      <c r="R184" s="13"/>
      <c r="S184" s="11">
        <f>IF(ISERROR(VLOOKUP($B184,Rose!D$4:J$32,4,FALSE)),,VLOOKUP($B184,Rose!D$4:J$32,4,FALSE))</f>
        <v>0</v>
      </c>
      <c r="T184" s="11">
        <f>IF(ISERROR(VLOOKUP($B184,Rose!L$4:Q$32,4,FALSE)),,VLOOKUP($B184,Rose!L$4:Q$32,4,FALSE))</f>
        <v>0</v>
      </c>
      <c r="U184" s="11">
        <f>IF(ISERROR(VLOOKUP($B184,Rose!S$4:X$32,4,FALSE)),,VLOOKUP($B184,Rose!S$4:X$32,4,FALSE))</f>
        <v>0</v>
      </c>
      <c r="V184" s="11">
        <f>IF(ISERROR(VLOOKUP($B184,Rose!Z$4:AE$32,4,FALSE)),,VLOOKUP($B184,Rose!Z$4:AE$32,4,FALSE))</f>
        <v>0</v>
      </c>
      <c r="W184" s="11">
        <f>IF(ISERROR(VLOOKUP($B184,Rose!AG$4:AL$32,4,FALSE)),,VLOOKUP($B184,Rose!AG$4:AL$32,4,FALSE))</f>
        <v>0</v>
      </c>
      <c r="X184" s="11">
        <f>IF(ISERROR(VLOOKUP($B184,Rose!AN$4:AS$32,4,FALSE)),,VLOOKUP($B184,Rose!AN$4:AS$32,4,FALSE))</f>
        <v>0</v>
      </c>
      <c r="Y184" s="11">
        <f>IF(ISERROR(VLOOKUP($B184,Rose!AU$4:AZ$32,4,FALSE)),,VLOOKUP($B184,Rose!AU$4:AZ$32,4,FALSE))</f>
        <v>0</v>
      </c>
      <c r="Z184" s="11">
        <f>IF(ISERROR(VLOOKUP($B184,Rose!BB$4:BG$32,4,FALSE)),,VLOOKUP($B184,Rose!BB$4:BG$32,4,FALSE))</f>
        <v>0</v>
      </c>
      <c r="AA184" s="11">
        <f>IF(ISERROR(VLOOKUP($B184,Rose!BI$4:BN$32,4,FALSE)),,VLOOKUP($B184,Rose!BI$4:BN$32,4,FALSE))</f>
        <v>0</v>
      </c>
      <c r="AB184" s="11">
        <f>IF(ISERROR(VLOOKUP($B184,Rose!BP$4:BU$32,4,FALSE)),,VLOOKUP($B184,Rose!BP$4:BU$32,4,FALSE))</f>
        <v>0</v>
      </c>
    </row>
    <row r="185" spans="1:28" ht="20" customHeight="1" x14ac:dyDescent="0.15">
      <c r="A185" s="11" t="s">
        <v>28</v>
      </c>
      <c r="B185" s="11" t="s">
        <v>537</v>
      </c>
      <c r="C185" s="11" t="s">
        <v>521</v>
      </c>
      <c r="D185" s="11">
        <v>13</v>
      </c>
      <c r="E185" s="11">
        <v>18</v>
      </c>
      <c r="F185" s="11">
        <v>5.8402799999999999</v>
      </c>
      <c r="G185" s="11">
        <v>5.7291699999999999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4</v>
      </c>
      <c r="N185" s="11">
        <v>0</v>
      </c>
      <c r="O185" s="11">
        <v>0</v>
      </c>
      <c r="Q185" s="13"/>
      <c r="R185" s="13"/>
      <c r="S185" s="11">
        <f>IF(ISERROR(VLOOKUP($B185,Rose!D$4:J$32,4,FALSE)),,VLOOKUP($B185,Rose!D$4:J$32,4,FALSE))</f>
        <v>0</v>
      </c>
      <c r="T185" s="11">
        <f>IF(ISERROR(VLOOKUP($B185,Rose!L$4:Q$32,4,FALSE)),,VLOOKUP($B185,Rose!L$4:Q$32,4,FALSE))</f>
        <v>0</v>
      </c>
      <c r="U185" s="11">
        <f>IF(ISERROR(VLOOKUP($B185,Rose!S$4:X$32,4,FALSE)),,VLOOKUP($B185,Rose!S$4:X$32,4,FALSE))</f>
        <v>0</v>
      </c>
      <c r="V185" s="11">
        <f>IF(ISERROR(VLOOKUP($B185,Rose!Z$4:AE$32,4,FALSE)),,VLOOKUP($B185,Rose!Z$4:AE$32,4,FALSE))</f>
        <v>0</v>
      </c>
      <c r="W185" s="11">
        <f>IF(ISERROR(VLOOKUP($B185,Rose!AG$4:AL$32,4,FALSE)),,VLOOKUP($B185,Rose!AG$4:AL$32,4,FALSE))</f>
        <v>0</v>
      </c>
      <c r="X185" s="11">
        <f>IF(ISERROR(VLOOKUP($B185,Rose!AN$4:AS$32,4,FALSE)),,VLOOKUP($B185,Rose!AN$4:AS$32,4,FALSE))</f>
        <v>0</v>
      </c>
      <c r="Y185" s="11">
        <f>IF(ISERROR(VLOOKUP($B185,Rose!AU$4:AZ$32,4,FALSE)),,VLOOKUP($B185,Rose!AU$4:AZ$32,4,FALSE))</f>
        <v>0</v>
      </c>
      <c r="Z185" s="11">
        <f>IF(ISERROR(VLOOKUP($B185,Rose!BB$4:BG$32,4,FALSE)),,VLOOKUP($B185,Rose!BB$4:BG$32,4,FALSE))</f>
        <v>0</v>
      </c>
      <c r="AA185" s="11">
        <f>IF(ISERROR(VLOOKUP($B185,Rose!BI$4:BN$32,4,FALSE)),,VLOOKUP($B185,Rose!BI$4:BN$32,4,FALSE))</f>
        <v>0</v>
      </c>
      <c r="AB185" s="11">
        <f>IF(ISERROR(VLOOKUP($B185,Rose!BP$4:BU$32,4,FALSE)),,VLOOKUP($B185,Rose!BP$4:BU$32,4,FALSE))</f>
        <v>0</v>
      </c>
    </row>
    <row r="186" spans="1:28" ht="20" customHeight="1" x14ac:dyDescent="0.15">
      <c r="A186" s="11" t="s">
        <v>28</v>
      </c>
      <c r="B186" s="11" t="s">
        <v>754</v>
      </c>
      <c r="C186" s="11" t="s">
        <v>95</v>
      </c>
      <c r="D186" s="11">
        <v>5</v>
      </c>
      <c r="E186" s="11">
        <v>2</v>
      </c>
      <c r="F186" s="11">
        <v>5.75</v>
      </c>
      <c r="G186" s="11">
        <v>5.75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Q186" s="13"/>
      <c r="R186" s="13"/>
      <c r="S186" s="11">
        <f>IF(ISERROR(VLOOKUP($B186,Rose!D$4:J$32,4,FALSE)),,VLOOKUP($B186,Rose!D$4:J$32,4,FALSE))</f>
        <v>0</v>
      </c>
      <c r="T186" s="11">
        <f>IF(ISERROR(VLOOKUP($B186,Rose!L$4:Q$32,4,FALSE)),,VLOOKUP($B186,Rose!L$4:Q$32,4,FALSE))</f>
        <v>0</v>
      </c>
      <c r="U186" s="11">
        <f>IF(ISERROR(VLOOKUP($B186,Rose!S$4:X$32,4,FALSE)),,VLOOKUP($B186,Rose!S$4:X$32,4,FALSE))</f>
        <v>0</v>
      </c>
      <c r="V186" s="11">
        <f>IF(ISERROR(VLOOKUP($B186,Rose!Z$4:AE$32,4,FALSE)),,VLOOKUP($B186,Rose!Z$4:AE$32,4,FALSE))</f>
        <v>0</v>
      </c>
      <c r="W186" s="11">
        <f>IF(ISERROR(VLOOKUP($B186,Rose!AG$4:AL$32,4,FALSE)),,VLOOKUP($B186,Rose!AG$4:AL$32,4,FALSE))</f>
        <v>0</v>
      </c>
      <c r="X186" s="11">
        <f>IF(ISERROR(VLOOKUP($B186,Rose!AN$4:AS$32,4,FALSE)),,VLOOKUP($B186,Rose!AN$4:AS$32,4,FALSE))</f>
        <v>0</v>
      </c>
      <c r="Y186" s="11">
        <f>IF(ISERROR(VLOOKUP($B186,Rose!AU$4:AZ$32,4,FALSE)),,VLOOKUP($B186,Rose!AU$4:AZ$32,4,FALSE))</f>
        <v>0</v>
      </c>
      <c r="Z186" s="11">
        <f>IF(ISERROR(VLOOKUP($B186,Rose!BB$4:BG$32,4,FALSE)),,VLOOKUP($B186,Rose!BB$4:BG$32,4,FALSE))</f>
        <v>0</v>
      </c>
      <c r="AA186" s="11">
        <f>IF(ISERROR(VLOOKUP($B186,Rose!BI$4:BN$32,4,FALSE)),,VLOOKUP($B186,Rose!BI$4:BN$32,4,FALSE))</f>
        <v>0</v>
      </c>
      <c r="AB186" s="11">
        <f>IF(ISERROR(VLOOKUP($B186,Rose!BP$4:BU$32,4,FALSE)),,VLOOKUP($B186,Rose!BP$4:BU$32,4,FALSE))</f>
        <v>0</v>
      </c>
    </row>
    <row r="187" spans="1:28" ht="20" customHeight="1" x14ac:dyDescent="0.15">
      <c r="A187" s="11" t="s">
        <v>28</v>
      </c>
      <c r="B187" s="11" t="s">
        <v>576</v>
      </c>
      <c r="C187" s="11" t="s">
        <v>98</v>
      </c>
      <c r="D187" s="11">
        <v>1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Q187" s="13"/>
      <c r="R187" s="13"/>
      <c r="S187" s="11">
        <f>IF(ISERROR(VLOOKUP($B187,Rose!D$4:J$32,4,FALSE)),,VLOOKUP($B187,Rose!D$4:J$32,4,FALSE))</f>
        <v>0</v>
      </c>
      <c r="T187" s="11">
        <f>IF(ISERROR(VLOOKUP($B187,Rose!L$4:Q$32,4,FALSE)),,VLOOKUP($B187,Rose!L$4:Q$32,4,FALSE))</f>
        <v>0</v>
      </c>
      <c r="U187" s="11">
        <f>IF(ISERROR(VLOOKUP($B187,Rose!S$4:X$32,4,FALSE)),,VLOOKUP($B187,Rose!S$4:X$32,4,FALSE))</f>
        <v>0</v>
      </c>
      <c r="V187" s="11">
        <f>IF(ISERROR(VLOOKUP($B187,Rose!Z$4:AE$32,4,FALSE)),,VLOOKUP($B187,Rose!Z$4:AE$32,4,FALSE))</f>
        <v>0</v>
      </c>
      <c r="W187" s="11">
        <f>IF(ISERROR(VLOOKUP($B187,Rose!AG$4:AL$32,4,FALSE)),,VLOOKUP($B187,Rose!AG$4:AL$32,4,FALSE))</f>
        <v>0</v>
      </c>
      <c r="X187" s="11">
        <f>IF(ISERROR(VLOOKUP($B187,Rose!AN$4:AS$32,4,FALSE)),,VLOOKUP($B187,Rose!AN$4:AS$32,4,FALSE))</f>
        <v>0</v>
      </c>
      <c r="Y187" s="11">
        <f>IF(ISERROR(VLOOKUP($B187,Rose!AU$4:AZ$32,4,FALSE)),,VLOOKUP($B187,Rose!AU$4:AZ$32,4,FALSE))</f>
        <v>0</v>
      </c>
      <c r="Z187" s="11">
        <f>IF(ISERROR(VLOOKUP($B187,Rose!BB$4:BG$32,4,FALSE)),,VLOOKUP($B187,Rose!BB$4:BG$32,4,FALSE))</f>
        <v>0</v>
      </c>
      <c r="AA187" s="11">
        <f>IF(ISERROR(VLOOKUP($B187,Rose!BI$4:BN$32,4,FALSE)),,VLOOKUP($B187,Rose!BI$4:BN$32,4,FALSE))</f>
        <v>0</v>
      </c>
      <c r="AB187" s="11">
        <f>IF(ISERROR(VLOOKUP($B187,Rose!BP$4:BU$32,4,FALSE)),,VLOOKUP($B187,Rose!BP$4:BU$32,4,FALSE))</f>
        <v>0</v>
      </c>
    </row>
    <row r="188" spans="1:28" ht="20" customHeight="1" x14ac:dyDescent="0.15">
      <c r="A188" s="11" t="s">
        <v>28</v>
      </c>
      <c r="B188" s="11" t="s">
        <v>557</v>
      </c>
      <c r="C188" s="11" t="s">
        <v>664</v>
      </c>
      <c r="D188" s="11">
        <v>11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Q188" s="13"/>
      <c r="R188" s="13"/>
      <c r="S188" s="11">
        <f>IF(ISERROR(VLOOKUP($B188,Rose!D$4:J$32,4,FALSE)),,VLOOKUP($B188,Rose!D$4:J$32,4,FALSE))</f>
        <v>0</v>
      </c>
      <c r="T188" s="11">
        <f>IF(ISERROR(VLOOKUP($B188,Rose!L$4:Q$32,4,FALSE)),,VLOOKUP($B188,Rose!L$4:Q$32,4,FALSE))</f>
        <v>0</v>
      </c>
      <c r="U188" s="11">
        <f>IF(ISERROR(VLOOKUP($B188,Rose!S$4:X$32,4,FALSE)),,VLOOKUP($B188,Rose!S$4:X$32,4,FALSE))</f>
        <v>0</v>
      </c>
      <c r="V188" s="11">
        <f>IF(ISERROR(VLOOKUP($B188,Rose!Z$4:AE$32,4,FALSE)),,VLOOKUP($B188,Rose!Z$4:AE$32,4,FALSE))</f>
        <v>0</v>
      </c>
      <c r="W188" s="11">
        <f>IF(ISERROR(VLOOKUP($B188,Rose!AG$4:AL$32,4,FALSE)),,VLOOKUP($B188,Rose!AG$4:AL$32,4,FALSE))</f>
        <v>0</v>
      </c>
      <c r="X188" s="11">
        <f>IF(ISERROR(VLOOKUP($B188,Rose!AN$4:AS$32,4,FALSE)),,VLOOKUP($B188,Rose!AN$4:AS$32,4,FALSE))</f>
        <v>0</v>
      </c>
      <c r="Y188" s="11">
        <f>IF(ISERROR(VLOOKUP($B188,Rose!AU$4:AZ$32,4,FALSE)),,VLOOKUP($B188,Rose!AU$4:AZ$32,4,FALSE))</f>
        <v>0</v>
      </c>
      <c r="Z188" s="11">
        <f>IF(ISERROR(VLOOKUP($B188,Rose!BB$4:BG$32,4,FALSE)),,VLOOKUP($B188,Rose!BB$4:BG$32,4,FALSE))</f>
        <v>0</v>
      </c>
      <c r="AA188" s="11">
        <f>IF(ISERROR(VLOOKUP($B188,Rose!BI$4:BN$32,4,FALSE)),,VLOOKUP($B188,Rose!BI$4:BN$32,4,FALSE))</f>
        <v>0</v>
      </c>
      <c r="AB188" s="11">
        <f>IF(ISERROR(VLOOKUP($B188,Rose!BP$4:BU$32,4,FALSE)),,VLOOKUP($B188,Rose!BP$4:BU$32,4,FALSE))</f>
        <v>0</v>
      </c>
    </row>
    <row r="189" spans="1:28" ht="20" customHeight="1" x14ac:dyDescent="0.15">
      <c r="A189" s="11" t="s">
        <v>28</v>
      </c>
      <c r="B189" s="11" t="s">
        <v>349</v>
      </c>
      <c r="C189" s="11" t="s">
        <v>96</v>
      </c>
      <c r="D189" s="11">
        <v>28</v>
      </c>
      <c r="E189" s="11">
        <v>23</v>
      </c>
      <c r="F189" s="11">
        <v>5.9836999999999998</v>
      </c>
      <c r="G189" s="11">
        <v>5.9619499999999999</v>
      </c>
      <c r="H189" s="11">
        <v>0</v>
      </c>
      <c r="I189" s="11">
        <v>0</v>
      </c>
      <c r="J189" s="11">
        <v>0</v>
      </c>
      <c r="K189" s="11">
        <v>0</v>
      </c>
      <c r="L189" s="11">
        <v>1</v>
      </c>
      <c r="M189" s="11">
        <v>2</v>
      </c>
      <c r="N189" s="11">
        <v>0</v>
      </c>
      <c r="O189" s="11">
        <v>0</v>
      </c>
      <c r="Q189" s="13"/>
      <c r="R189" s="13"/>
      <c r="S189" s="11">
        <f>IF(ISERROR(VLOOKUP($B189,Rose!D$4:J$32,4,FALSE)),,VLOOKUP($B189,Rose!D$4:J$32,4,FALSE))</f>
        <v>0</v>
      </c>
      <c r="T189" s="11">
        <f>IF(ISERROR(VLOOKUP($B189,Rose!L$4:Q$32,4,FALSE)),,VLOOKUP($B189,Rose!L$4:Q$32,4,FALSE))</f>
        <v>0</v>
      </c>
      <c r="U189" s="11">
        <f>IF(ISERROR(VLOOKUP($B189,Rose!S$4:X$32,4,FALSE)),,VLOOKUP($B189,Rose!S$4:X$32,4,FALSE))</f>
        <v>0</v>
      </c>
      <c r="V189" s="11">
        <f>IF(ISERROR(VLOOKUP($B189,Rose!Z$4:AE$32,4,FALSE)),,VLOOKUP($B189,Rose!Z$4:AE$32,4,FALSE))</f>
        <v>3</v>
      </c>
      <c r="W189" s="11">
        <f>IF(ISERROR(VLOOKUP($B189,Rose!AG$4:AL$32,4,FALSE)),,VLOOKUP($B189,Rose!AG$4:AL$32,4,FALSE))</f>
        <v>0</v>
      </c>
      <c r="X189" s="11">
        <f>IF(ISERROR(VLOOKUP($B189,Rose!AN$4:AS$32,4,FALSE)),,VLOOKUP($B189,Rose!AN$4:AS$32,4,FALSE))</f>
        <v>0</v>
      </c>
      <c r="Y189" s="11">
        <f>IF(ISERROR(VLOOKUP($B189,Rose!AU$4:AZ$32,4,FALSE)),,VLOOKUP($B189,Rose!AU$4:AZ$32,4,FALSE))</f>
        <v>0</v>
      </c>
      <c r="Z189" s="11">
        <f>IF(ISERROR(VLOOKUP($B189,Rose!BB$4:BG$32,4,FALSE)),,VLOOKUP($B189,Rose!BB$4:BG$32,4,FALSE))</f>
        <v>0</v>
      </c>
      <c r="AA189" s="11">
        <f>IF(ISERROR(VLOOKUP($B189,Rose!BI$4:BN$32,4,FALSE)),,VLOOKUP($B189,Rose!BI$4:BN$32,4,FALSE))</f>
        <v>0</v>
      </c>
      <c r="AB189" s="11">
        <f>IF(ISERROR(VLOOKUP($B189,Rose!BP$4:BU$32,4,FALSE)),,VLOOKUP($B189,Rose!BP$4:BU$32,4,FALSE))</f>
        <v>0</v>
      </c>
    </row>
    <row r="190" spans="1:28" ht="20" customHeight="1" x14ac:dyDescent="0.15">
      <c r="A190" s="11" t="s">
        <v>28</v>
      </c>
      <c r="B190" s="11" t="s">
        <v>882</v>
      </c>
      <c r="C190" s="11" t="s">
        <v>96</v>
      </c>
      <c r="D190" s="11">
        <v>9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Q190" s="13"/>
      <c r="R190" s="13"/>
      <c r="S190" s="11">
        <f>IF(ISERROR(VLOOKUP($B190,Rose!D$4:J$32,4,FALSE)),,VLOOKUP($B190,Rose!D$4:J$32,4,FALSE))</f>
        <v>0</v>
      </c>
      <c r="T190" s="11">
        <f>IF(ISERROR(VLOOKUP($B190,Rose!L$4:Q$32,4,FALSE)),,VLOOKUP($B190,Rose!L$4:Q$32,4,FALSE))</f>
        <v>0</v>
      </c>
      <c r="U190" s="11">
        <f>IF(ISERROR(VLOOKUP($B190,Rose!S$4:X$32,4,FALSE)),,VLOOKUP($B190,Rose!S$4:X$32,4,FALSE))</f>
        <v>0</v>
      </c>
      <c r="V190" s="11">
        <f>IF(ISERROR(VLOOKUP($B190,Rose!Z$4:AE$32,4,FALSE)),,VLOOKUP($B190,Rose!Z$4:AE$32,4,FALSE))</f>
        <v>0</v>
      </c>
      <c r="W190" s="11">
        <f>IF(ISERROR(VLOOKUP($B190,Rose!AG$4:AL$32,4,FALSE)),,VLOOKUP($B190,Rose!AG$4:AL$32,4,FALSE))</f>
        <v>0</v>
      </c>
      <c r="X190" s="11">
        <f>IF(ISERROR(VLOOKUP($B190,Rose!AN$4:AS$32,4,FALSE)),,VLOOKUP($B190,Rose!AN$4:AS$32,4,FALSE))</f>
        <v>0</v>
      </c>
      <c r="Y190" s="11">
        <f>IF(ISERROR(VLOOKUP($B190,Rose!AU$4:AZ$32,4,FALSE)),,VLOOKUP($B190,Rose!AU$4:AZ$32,4,FALSE))</f>
        <v>0</v>
      </c>
      <c r="Z190" s="11">
        <f>IF(ISERROR(VLOOKUP($B190,Rose!BB$4:BG$32,4,FALSE)),,VLOOKUP($B190,Rose!BB$4:BG$32,4,FALSE))</f>
        <v>0</v>
      </c>
      <c r="AA190" s="11">
        <f>IF(ISERROR(VLOOKUP($B190,Rose!BI$4:BN$32,4,FALSE)),,VLOOKUP($B190,Rose!BI$4:BN$32,4,FALSE))</f>
        <v>0</v>
      </c>
      <c r="AB190" s="11">
        <f>IF(ISERROR(VLOOKUP($B190,Rose!BP$4:BU$32,4,FALSE)),,VLOOKUP($B190,Rose!BP$4:BU$32,4,FALSE))</f>
        <v>0</v>
      </c>
    </row>
    <row r="191" spans="1:28" ht="20" customHeight="1" x14ac:dyDescent="0.15">
      <c r="A191" s="11" t="s">
        <v>28</v>
      </c>
      <c r="B191" s="11" t="s">
        <v>676</v>
      </c>
      <c r="C191" s="11" t="s">
        <v>340</v>
      </c>
      <c r="D191" s="11">
        <v>12</v>
      </c>
      <c r="E191" s="11">
        <v>4</v>
      </c>
      <c r="F191" s="11">
        <v>5.7708399999999997</v>
      </c>
      <c r="G191" s="11">
        <v>5.7708399999999997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Q191" s="13"/>
      <c r="R191" s="13"/>
      <c r="S191" s="11">
        <f>IF(ISERROR(VLOOKUP($B191,Rose!D$4:J$32,4,FALSE)),,VLOOKUP($B191,Rose!D$4:J$32,4,FALSE))</f>
        <v>0</v>
      </c>
      <c r="T191" s="11">
        <f>IF(ISERROR(VLOOKUP($B191,Rose!L$4:Q$32,4,FALSE)),,VLOOKUP($B191,Rose!L$4:Q$32,4,FALSE))</f>
        <v>0</v>
      </c>
      <c r="U191" s="11">
        <f>IF(ISERROR(VLOOKUP($B191,Rose!S$4:X$32,4,FALSE)),,VLOOKUP($B191,Rose!S$4:X$32,4,FALSE))</f>
        <v>0</v>
      </c>
      <c r="V191" s="11">
        <f>IF(ISERROR(VLOOKUP($B191,Rose!Z$4:AE$32,4,FALSE)),,VLOOKUP($B191,Rose!Z$4:AE$32,4,FALSE))</f>
        <v>0</v>
      </c>
      <c r="W191" s="11">
        <f>IF(ISERROR(VLOOKUP($B191,Rose!AG$4:AL$32,4,FALSE)),,VLOOKUP($B191,Rose!AG$4:AL$32,4,FALSE))</f>
        <v>0</v>
      </c>
      <c r="X191" s="11">
        <f>IF(ISERROR(VLOOKUP($B191,Rose!AN$4:AS$32,4,FALSE)),,VLOOKUP($B191,Rose!AN$4:AS$32,4,FALSE))</f>
        <v>0</v>
      </c>
      <c r="Y191" s="11">
        <f>IF(ISERROR(VLOOKUP($B191,Rose!AU$4:AZ$32,4,FALSE)),,VLOOKUP($B191,Rose!AU$4:AZ$32,4,FALSE))</f>
        <v>0</v>
      </c>
      <c r="Z191" s="11">
        <f>IF(ISERROR(VLOOKUP($B191,Rose!BB$4:BG$32,4,FALSE)),,VLOOKUP($B191,Rose!BB$4:BG$32,4,FALSE))</f>
        <v>0</v>
      </c>
      <c r="AA191" s="11">
        <f>IF(ISERROR(VLOOKUP($B191,Rose!BI$4:BN$32,4,FALSE)),,VLOOKUP($B191,Rose!BI$4:BN$32,4,FALSE))</f>
        <v>0</v>
      </c>
      <c r="AB191" s="11">
        <f>IF(ISERROR(VLOOKUP($B191,Rose!BP$4:BU$32,4,FALSE)),,VLOOKUP($B191,Rose!BP$4:BU$32,4,FALSE))</f>
        <v>0</v>
      </c>
    </row>
    <row r="192" spans="1:28" ht="20" customHeight="1" x14ac:dyDescent="0.15">
      <c r="A192" s="11" t="s">
        <v>28</v>
      </c>
      <c r="B192" s="11" t="s">
        <v>543</v>
      </c>
      <c r="C192" s="11" t="s">
        <v>98</v>
      </c>
      <c r="D192" s="11">
        <v>30</v>
      </c>
      <c r="E192" s="11">
        <v>16</v>
      </c>
      <c r="F192" s="11">
        <v>6.2656200000000002</v>
      </c>
      <c r="G192" s="11">
        <v>6.5781200000000002</v>
      </c>
      <c r="H192" s="11">
        <v>0</v>
      </c>
      <c r="I192" s="11">
        <v>0</v>
      </c>
      <c r="J192" s="11">
        <v>0</v>
      </c>
      <c r="K192" s="11">
        <v>0</v>
      </c>
      <c r="L192" s="11">
        <v>7</v>
      </c>
      <c r="M192" s="11">
        <v>2</v>
      </c>
      <c r="N192" s="11">
        <v>1</v>
      </c>
      <c r="O192" s="11">
        <v>0</v>
      </c>
      <c r="Q192" s="13"/>
      <c r="R192" s="13"/>
      <c r="S192" s="11">
        <f>IF(ISERROR(VLOOKUP($B192,Rose!D$4:J$32,4,FALSE)),,VLOOKUP($B192,Rose!D$4:J$32,4,FALSE))</f>
        <v>0</v>
      </c>
      <c r="T192" s="11">
        <f>IF(ISERROR(VLOOKUP($B192,Rose!L$4:Q$32,4,FALSE)),,VLOOKUP($B192,Rose!L$4:Q$32,4,FALSE))</f>
        <v>18</v>
      </c>
      <c r="U192" s="11">
        <f>IF(ISERROR(VLOOKUP($B192,Rose!S$4:X$32,4,FALSE)),,VLOOKUP($B192,Rose!S$4:X$32,4,FALSE))</f>
        <v>0</v>
      </c>
      <c r="V192" s="11">
        <f>IF(ISERROR(VLOOKUP($B192,Rose!Z$4:AE$32,4,FALSE)),,VLOOKUP($B192,Rose!Z$4:AE$32,4,FALSE))</f>
        <v>0</v>
      </c>
      <c r="W192" s="11">
        <f>IF(ISERROR(VLOOKUP($B192,Rose!AG$4:AL$32,4,FALSE)),,VLOOKUP($B192,Rose!AG$4:AL$32,4,FALSE))</f>
        <v>0</v>
      </c>
      <c r="X192" s="11">
        <f>IF(ISERROR(VLOOKUP($B192,Rose!AN$4:AS$32,4,FALSE)),,VLOOKUP($B192,Rose!AN$4:AS$32,4,FALSE))</f>
        <v>0</v>
      </c>
      <c r="Y192" s="11">
        <f>IF(ISERROR(VLOOKUP($B192,Rose!AU$4:AZ$32,4,FALSE)),,VLOOKUP($B192,Rose!AU$4:AZ$32,4,FALSE))</f>
        <v>0</v>
      </c>
      <c r="Z192" s="11">
        <f>IF(ISERROR(VLOOKUP($B192,Rose!BB$4:BG$32,4,FALSE)),,VLOOKUP($B192,Rose!BB$4:BG$32,4,FALSE))</f>
        <v>0</v>
      </c>
      <c r="AA192" s="11">
        <f>IF(ISERROR(VLOOKUP($B192,Rose!BI$4:BN$32,4,FALSE)),,VLOOKUP($B192,Rose!BI$4:BN$32,4,FALSE))</f>
        <v>0</v>
      </c>
      <c r="AB192" s="11">
        <f>IF(ISERROR(VLOOKUP($B192,Rose!BP$4:BU$32,4,FALSE)),,VLOOKUP($B192,Rose!BP$4:BU$32,4,FALSE))</f>
        <v>0</v>
      </c>
    </row>
    <row r="193" spans="1:28" ht="20" customHeight="1" x14ac:dyDescent="0.15">
      <c r="A193" s="11" t="s">
        <v>28</v>
      </c>
      <c r="B193" s="11" t="s">
        <v>368</v>
      </c>
      <c r="C193" s="11" t="s">
        <v>342</v>
      </c>
      <c r="D193" s="11">
        <v>14</v>
      </c>
      <c r="E193" s="11">
        <v>14</v>
      </c>
      <c r="F193" s="11">
        <v>5.9910699999999997</v>
      </c>
      <c r="G193" s="11">
        <v>6.2321400000000002</v>
      </c>
      <c r="H193" s="11">
        <v>1</v>
      </c>
      <c r="I193" s="11">
        <v>0</v>
      </c>
      <c r="J193" s="11">
        <v>0</v>
      </c>
      <c r="K193" s="11">
        <v>0</v>
      </c>
      <c r="L193" s="11">
        <v>1</v>
      </c>
      <c r="M193" s="11">
        <v>2</v>
      </c>
      <c r="N193" s="11">
        <v>0</v>
      </c>
      <c r="O193" s="11">
        <v>0</v>
      </c>
      <c r="Q193" s="13"/>
      <c r="R193" s="13"/>
      <c r="S193" s="11">
        <f>IF(ISERROR(VLOOKUP($B193,Rose!D$4:J$32,4,FALSE)),,VLOOKUP($B193,Rose!D$4:J$32,4,FALSE))</f>
        <v>0</v>
      </c>
      <c r="T193" s="11">
        <f>IF(ISERROR(VLOOKUP($B193,Rose!L$4:Q$32,4,FALSE)),,VLOOKUP($B193,Rose!L$4:Q$32,4,FALSE))</f>
        <v>0</v>
      </c>
      <c r="U193" s="11">
        <f>IF(ISERROR(VLOOKUP($B193,Rose!S$4:X$32,4,FALSE)),,VLOOKUP($B193,Rose!S$4:X$32,4,FALSE))</f>
        <v>0</v>
      </c>
      <c r="V193" s="11">
        <f>IF(ISERROR(VLOOKUP($B193,Rose!Z$4:AE$32,4,FALSE)),,VLOOKUP($B193,Rose!Z$4:AE$32,4,FALSE))</f>
        <v>0</v>
      </c>
      <c r="W193" s="11">
        <f>IF(ISERROR(VLOOKUP($B193,Rose!AG$4:AL$32,4,FALSE)),,VLOOKUP($B193,Rose!AG$4:AL$32,4,FALSE))</f>
        <v>0</v>
      </c>
      <c r="X193" s="11">
        <f>IF(ISERROR(VLOOKUP($B193,Rose!AN$4:AS$32,4,FALSE)),,VLOOKUP($B193,Rose!AN$4:AS$32,4,FALSE))</f>
        <v>0</v>
      </c>
      <c r="Y193" s="11">
        <f>IF(ISERROR(VLOOKUP($B193,Rose!AU$4:AZ$32,4,FALSE)),,VLOOKUP($B193,Rose!AU$4:AZ$32,4,FALSE))</f>
        <v>0</v>
      </c>
      <c r="Z193" s="11">
        <f>IF(ISERROR(VLOOKUP($B193,Rose!BB$4:BG$32,4,FALSE)),,VLOOKUP($B193,Rose!BB$4:BG$32,4,FALSE))</f>
        <v>0</v>
      </c>
      <c r="AA193" s="11">
        <f>IF(ISERROR(VLOOKUP($B193,Rose!BI$4:BN$32,4,FALSE)),,VLOOKUP($B193,Rose!BI$4:BN$32,4,FALSE))</f>
        <v>0</v>
      </c>
      <c r="AB193" s="11">
        <f>IF(ISERROR(VLOOKUP($B193,Rose!BP$4:BU$32,4,FALSE)),,VLOOKUP($B193,Rose!BP$4:BU$32,4,FALSE))</f>
        <v>1</v>
      </c>
    </row>
    <row r="194" spans="1:28" ht="20" customHeight="1" x14ac:dyDescent="0.15">
      <c r="A194" s="11" t="s">
        <v>28</v>
      </c>
      <c r="B194" s="11" t="s">
        <v>552</v>
      </c>
      <c r="C194" s="11" t="s">
        <v>664</v>
      </c>
      <c r="D194" s="11">
        <v>12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Q194" s="13"/>
      <c r="R194" s="13"/>
      <c r="S194" s="11">
        <f>IF(ISERROR(VLOOKUP($B194,Rose!D$4:J$32,4,FALSE)),,VLOOKUP($B194,Rose!D$4:J$32,4,FALSE))</f>
        <v>0</v>
      </c>
      <c r="T194" s="11">
        <f>IF(ISERROR(VLOOKUP($B194,Rose!L$4:Q$32,4,FALSE)),,VLOOKUP($B194,Rose!L$4:Q$32,4,FALSE))</f>
        <v>0</v>
      </c>
      <c r="U194" s="11">
        <f>IF(ISERROR(VLOOKUP($B194,Rose!S$4:X$32,4,FALSE)),,VLOOKUP($B194,Rose!S$4:X$32,4,FALSE))</f>
        <v>0</v>
      </c>
      <c r="V194" s="11">
        <f>IF(ISERROR(VLOOKUP($B194,Rose!Z$4:AE$32,4,FALSE)),,VLOOKUP($B194,Rose!Z$4:AE$32,4,FALSE))</f>
        <v>0</v>
      </c>
      <c r="W194" s="11">
        <f>IF(ISERROR(VLOOKUP($B194,Rose!AG$4:AL$32,4,FALSE)),,VLOOKUP($B194,Rose!AG$4:AL$32,4,FALSE))</f>
        <v>0</v>
      </c>
      <c r="X194" s="11">
        <f>IF(ISERROR(VLOOKUP($B194,Rose!AN$4:AS$32,4,FALSE)),,VLOOKUP($B194,Rose!AN$4:AS$32,4,FALSE))</f>
        <v>0</v>
      </c>
      <c r="Y194" s="11">
        <f>IF(ISERROR(VLOOKUP($B194,Rose!AU$4:AZ$32,4,FALSE)),,VLOOKUP($B194,Rose!AU$4:AZ$32,4,FALSE))</f>
        <v>0</v>
      </c>
      <c r="Z194" s="11">
        <f>IF(ISERROR(VLOOKUP($B194,Rose!BB$4:BG$32,4,FALSE)),,VLOOKUP($B194,Rose!BB$4:BG$32,4,FALSE))</f>
        <v>0</v>
      </c>
      <c r="AA194" s="11">
        <f>IF(ISERROR(VLOOKUP($B194,Rose!BI$4:BN$32,4,FALSE)),,VLOOKUP($B194,Rose!BI$4:BN$32,4,FALSE))</f>
        <v>0</v>
      </c>
      <c r="AB194" s="11">
        <f>IF(ISERROR(VLOOKUP($B194,Rose!BP$4:BU$32,4,FALSE)),,VLOOKUP($B194,Rose!BP$4:BU$32,4,FALSE))</f>
        <v>0</v>
      </c>
    </row>
    <row r="195" spans="1:28" ht="20" customHeight="1" x14ac:dyDescent="0.15">
      <c r="A195" s="11" t="s">
        <v>28</v>
      </c>
      <c r="B195" s="11" t="s">
        <v>679</v>
      </c>
      <c r="C195" s="11" t="s">
        <v>121</v>
      </c>
      <c r="D195" s="11">
        <v>10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Q195" s="13"/>
      <c r="R195" s="13"/>
      <c r="S195" s="11">
        <f>IF(ISERROR(VLOOKUP($B195,Rose!D$4:J$32,4,FALSE)),,VLOOKUP($B195,Rose!D$4:J$32,4,FALSE))</f>
        <v>0</v>
      </c>
      <c r="T195" s="11">
        <f>IF(ISERROR(VLOOKUP($B195,Rose!L$4:Q$32,4,FALSE)),,VLOOKUP($B195,Rose!L$4:Q$32,4,FALSE))</f>
        <v>0</v>
      </c>
      <c r="U195" s="11">
        <f>IF(ISERROR(VLOOKUP($B195,Rose!S$4:X$32,4,FALSE)),,VLOOKUP($B195,Rose!S$4:X$32,4,FALSE))</f>
        <v>0</v>
      </c>
      <c r="V195" s="11">
        <f>IF(ISERROR(VLOOKUP($B195,Rose!Z$4:AE$32,4,FALSE)),,VLOOKUP($B195,Rose!Z$4:AE$32,4,FALSE))</f>
        <v>0</v>
      </c>
      <c r="W195" s="11">
        <f>IF(ISERROR(VLOOKUP($B195,Rose!AG$4:AL$32,4,FALSE)),,VLOOKUP($B195,Rose!AG$4:AL$32,4,FALSE))</f>
        <v>0</v>
      </c>
      <c r="X195" s="11">
        <f>IF(ISERROR(VLOOKUP($B195,Rose!AN$4:AS$32,4,FALSE)),,VLOOKUP($B195,Rose!AN$4:AS$32,4,FALSE))</f>
        <v>0</v>
      </c>
      <c r="Y195" s="11">
        <f>IF(ISERROR(VLOOKUP($B195,Rose!AU$4:AZ$32,4,FALSE)),,VLOOKUP($B195,Rose!AU$4:AZ$32,4,FALSE))</f>
        <v>0</v>
      </c>
      <c r="Z195" s="11">
        <f>IF(ISERROR(VLOOKUP($B195,Rose!BB$4:BG$32,4,FALSE)),,VLOOKUP($B195,Rose!BB$4:BG$32,4,FALSE))</f>
        <v>0</v>
      </c>
      <c r="AA195" s="11">
        <f>IF(ISERROR(VLOOKUP($B195,Rose!BI$4:BN$32,4,FALSE)),,VLOOKUP($B195,Rose!BI$4:BN$32,4,FALSE))</f>
        <v>0</v>
      </c>
      <c r="AB195" s="11">
        <f>IF(ISERROR(VLOOKUP($B195,Rose!BP$4:BU$32,4,FALSE)),,VLOOKUP($B195,Rose!BP$4:BU$32,4,FALSE))</f>
        <v>0</v>
      </c>
    </row>
    <row r="196" spans="1:28" ht="20" customHeight="1" x14ac:dyDescent="0.15">
      <c r="A196" s="11" t="s">
        <v>28</v>
      </c>
      <c r="B196" s="11" t="s">
        <v>814</v>
      </c>
      <c r="C196" s="11" t="s">
        <v>92</v>
      </c>
      <c r="D196" s="11">
        <v>31</v>
      </c>
      <c r="E196" s="11">
        <v>20</v>
      </c>
      <c r="F196" s="11">
        <v>6.0250000000000004</v>
      </c>
      <c r="G196" s="11">
        <v>6</v>
      </c>
      <c r="H196" s="11">
        <v>0</v>
      </c>
      <c r="I196" s="11">
        <v>0</v>
      </c>
      <c r="J196" s="11">
        <v>0</v>
      </c>
      <c r="K196" s="11">
        <v>0</v>
      </c>
      <c r="L196" s="11">
        <v>1</v>
      </c>
      <c r="M196" s="11">
        <v>2</v>
      </c>
      <c r="N196" s="11">
        <v>0</v>
      </c>
      <c r="O196" s="11">
        <v>0</v>
      </c>
      <c r="Q196" s="13"/>
      <c r="R196" s="13"/>
      <c r="S196" s="11">
        <f>IF(ISERROR(VLOOKUP($B196,Rose!D$4:J$32,4,FALSE)),,VLOOKUP($B196,Rose!D$4:J$32,4,FALSE))</f>
        <v>0</v>
      </c>
      <c r="T196" s="11">
        <f>IF(ISERROR(VLOOKUP($B196,Rose!L$4:Q$32,4,FALSE)),,VLOOKUP($B196,Rose!L$4:Q$32,4,FALSE))</f>
        <v>0</v>
      </c>
      <c r="U196" s="11">
        <f>IF(ISERROR(VLOOKUP($B196,Rose!S$4:X$32,4,FALSE)),,VLOOKUP($B196,Rose!S$4:X$32,4,FALSE))</f>
        <v>0</v>
      </c>
      <c r="V196" s="11">
        <f>IF(ISERROR(VLOOKUP($B196,Rose!Z$4:AE$32,4,FALSE)),,VLOOKUP($B196,Rose!Z$4:AE$32,4,FALSE))</f>
        <v>0</v>
      </c>
      <c r="W196" s="11">
        <f>IF(ISERROR(VLOOKUP($B196,Rose!AG$4:AL$32,4,FALSE)),,VLOOKUP($B196,Rose!AG$4:AL$32,4,FALSE))</f>
        <v>0</v>
      </c>
      <c r="X196" s="11">
        <f>IF(ISERROR(VLOOKUP($B196,Rose!AN$4:AS$32,4,FALSE)),,VLOOKUP($B196,Rose!AN$4:AS$32,4,FALSE))</f>
        <v>0</v>
      </c>
      <c r="Y196" s="11">
        <f>IF(ISERROR(VLOOKUP($B196,Rose!AU$4:AZ$32,4,FALSE)),,VLOOKUP($B196,Rose!AU$4:AZ$32,4,FALSE))</f>
        <v>1</v>
      </c>
      <c r="Z196" s="11">
        <f>IF(ISERROR(VLOOKUP($B196,Rose!BB$4:BG$32,4,FALSE)),,VLOOKUP($B196,Rose!BB$4:BG$32,4,FALSE))</f>
        <v>0</v>
      </c>
      <c r="AA196" s="11">
        <f>IF(ISERROR(VLOOKUP($B196,Rose!BI$4:BN$32,4,FALSE)),,VLOOKUP($B196,Rose!BI$4:BN$32,4,FALSE))</f>
        <v>0</v>
      </c>
      <c r="AB196" s="11">
        <f>IF(ISERROR(VLOOKUP($B196,Rose!BP$4:BU$32,4,FALSE)),,VLOOKUP($B196,Rose!BP$4:BU$32,4,FALSE))</f>
        <v>0</v>
      </c>
    </row>
    <row r="197" spans="1:28" ht="20" customHeight="1" x14ac:dyDescent="0.15">
      <c r="A197" s="11" t="s">
        <v>28</v>
      </c>
      <c r="B197" s="11" t="s">
        <v>546</v>
      </c>
      <c r="C197" s="11" t="s">
        <v>517</v>
      </c>
      <c r="D197" s="11">
        <v>10</v>
      </c>
      <c r="E197" s="11">
        <v>3</v>
      </c>
      <c r="F197" s="11">
        <v>5.2916699999999999</v>
      </c>
      <c r="G197" s="11">
        <v>5.2916699999999999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Q197" s="13"/>
      <c r="R197" s="13"/>
      <c r="S197" s="11">
        <f>IF(ISERROR(VLOOKUP($B197,Rose!D$4:J$32,4,FALSE)),,VLOOKUP($B197,Rose!D$4:J$32,4,FALSE))</f>
        <v>0</v>
      </c>
      <c r="T197" s="11">
        <f>IF(ISERROR(VLOOKUP($B197,Rose!L$4:Q$32,4,FALSE)),,VLOOKUP($B197,Rose!L$4:Q$32,4,FALSE))</f>
        <v>0</v>
      </c>
      <c r="U197" s="11">
        <f>IF(ISERROR(VLOOKUP($B197,Rose!S$4:X$32,4,FALSE)),,VLOOKUP($B197,Rose!S$4:X$32,4,FALSE))</f>
        <v>0</v>
      </c>
      <c r="V197" s="11">
        <f>IF(ISERROR(VLOOKUP($B197,Rose!Z$4:AE$32,4,FALSE)),,VLOOKUP($B197,Rose!Z$4:AE$32,4,FALSE))</f>
        <v>0</v>
      </c>
      <c r="W197" s="11">
        <f>IF(ISERROR(VLOOKUP($B197,Rose!AG$4:AL$32,4,FALSE)),,VLOOKUP($B197,Rose!AG$4:AL$32,4,FALSE))</f>
        <v>0</v>
      </c>
      <c r="X197" s="11">
        <f>IF(ISERROR(VLOOKUP($B197,Rose!AN$4:AS$32,4,FALSE)),,VLOOKUP($B197,Rose!AN$4:AS$32,4,FALSE))</f>
        <v>0</v>
      </c>
      <c r="Y197" s="11">
        <f>IF(ISERROR(VLOOKUP($B197,Rose!AU$4:AZ$32,4,FALSE)),,VLOOKUP($B197,Rose!AU$4:AZ$32,4,FALSE))</f>
        <v>0</v>
      </c>
      <c r="Z197" s="11">
        <f>IF(ISERROR(VLOOKUP($B197,Rose!BB$4:BG$32,4,FALSE)),,VLOOKUP($B197,Rose!BB$4:BG$32,4,FALSE))</f>
        <v>0</v>
      </c>
      <c r="AA197" s="11">
        <f>IF(ISERROR(VLOOKUP($B197,Rose!BI$4:BN$32,4,FALSE)),,VLOOKUP($B197,Rose!BI$4:BN$32,4,FALSE))</f>
        <v>0</v>
      </c>
      <c r="AB197" s="11">
        <f>IF(ISERROR(VLOOKUP($B197,Rose!BP$4:BU$32,4,FALSE)),,VLOOKUP($B197,Rose!BP$4:BU$32,4,FALSE))</f>
        <v>0</v>
      </c>
    </row>
    <row r="198" spans="1:28" ht="20" customHeight="1" x14ac:dyDescent="0.15">
      <c r="A198" s="11" t="s">
        <v>28</v>
      </c>
      <c r="B198" s="11" t="s">
        <v>287</v>
      </c>
      <c r="C198" s="11" t="s">
        <v>664</v>
      </c>
      <c r="D198" s="11">
        <v>12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Q198" s="13"/>
      <c r="R198" s="13"/>
      <c r="S198" s="11">
        <f>IF(ISERROR(VLOOKUP($B198,Rose!D$4:J$32,4,FALSE)),,VLOOKUP($B198,Rose!D$4:J$32,4,FALSE))</f>
        <v>0</v>
      </c>
      <c r="T198" s="11">
        <f>IF(ISERROR(VLOOKUP($B198,Rose!L$4:Q$32,4,FALSE)),,VLOOKUP($B198,Rose!L$4:Q$32,4,FALSE))</f>
        <v>0</v>
      </c>
      <c r="U198" s="11">
        <f>IF(ISERROR(VLOOKUP($B198,Rose!S$4:X$32,4,FALSE)),,VLOOKUP($B198,Rose!S$4:X$32,4,FALSE))</f>
        <v>0</v>
      </c>
      <c r="V198" s="11">
        <f>IF(ISERROR(VLOOKUP($B198,Rose!Z$4:AE$32,4,FALSE)),,VLOOKUP($B198,Rose!Z$4:AE$32,4,FALSE))</f>
        <v>0</v>
      </c>
      <c r="W198" s="11">
        <f>IF(ISERROR(VLOOKUP($B198,Rose!AG$4:AL$32,4,FALSE)),,VLOOKUP($B198,Rose!AG$4:AL$32,4,FALSE))</f>
        <v>0</v>
      </c>
      <c r="X198" s="11">
        <f>IF(ISERROR(VLOOKUP($B198,Rose!AN$4:AS$32,4,FALSE)),,VLOOKUP($B198,Rose!AN$4:AS$32,4,FALSE))</f>
        <v>0</v>
      </c>
      <c r="Y198" s="11">
        <f>IF(ISERROR(VLOOKUP($B198,Rose!AU$4:AZ$32,4,FALSE)),,VLOOKUP($B198,Rose!AU$4:AZ$32,4,FALSE))</f>
        <v>0</v>
      </c>
      <c r="Z198" s="11">
        <f>IF(ISERROR(VLOOKUP($B198,Rose!BB$4:BG$32,4,FALSE)),,VLOOKUP($B198,Rose!BB$4:BG$32,4,FALSE))</f>
        <v>0</v>
      </c>
      <c r="AA198" s="11">
        <f>IF(ISERROR(VLOOKUP($B198,Rose!BI$4:BN$32,4,FALSE)),,VLOOKUP($B198,Rose!BI$4:BN$32,4,FALSE))</f>
        <v>0</v>
      </c>
      <c r="AB198" s="11">
        <f>IF(ISERROR(VLOOKUP($B198,Rose!BP$4:BU$32,4,FALSE)),,VLOOKUP($B198,Rose!BP$4:BU$32,4,FALSE))</f>
        <v>0</v>
      </c>
    </row>
    <row r="199" spans="1:28" ht="20" customHeight="1" x14ac:dyDescent="0.15">
      <c r="A199" s="11" t="s">
        <v>28</v>
      </c>
      <c r="B199" s="11" t="s">
        <v>866</v>
      </c>
      <c r="C199" s="11" t="s">
        <v>340</v>
      </c>
      <c r="D199" s="11">
        <v>5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Q199" s="13"/>
      <c r="R199" s="13"/>
      <c r="S199" s="11">
        <f>IF(ISERROR(VLOOKUP($B199,Rose!D$4:J$32,4,FALSE)),,VLOOKUP($B199,Rose!D$4:J$32,4,FALSE))</f>
        <v>0</v>
      </c>
      <c r="T199" s="11">
        <f>IF(ISERROR(VLOOKUP($B199,Rose!L$4:Q$32,4,FALSE)),,VLOOKUP($B199,Rose!L$4:Q$32,4,FALSE))</f>
        <v>0</v>
      </c>
      <c r="U199" s="11">
        <f>IF(ISERROR(VLOOKUP($B199,Rose!S$4:X$32,4,FALSE)),,VLOOKUP($B199,Rose!S$4:X$32,4,FALSE))</f>
        <v>0</v>
      </c>
      <c r="V199" s="11">
        <f>IF(ISERROR(VLOOKUP($B199,Rose!Z$4:AE$32,4,FALSE)),,VLOOKUP($B199,Rose!Z$4:AE$32,4,FALSE))</f>
        <v>0</v>
      </c>
      <c r="W199" s="11">
        <f>IF(ISERROR(VLOOKUP($B199,Rose!AG$4:AL$32,4,FALSE)),,VLOOKUP($B199,Rose!AG$4:AL$32,4,FALSE))</f>
        <v>0</v>
      </c>
      <c r="X199" s="11">
        <f>IF(ISERROR(VLOOKUP($B199,Rose!AN$4:AS$32,4,FALSE)),,VLOOKUP($B199,Rose!AN$4:AS$32,4,FALSE))</f>
        <v>0</v>
      </c>
      <c r="Y199" s="11">
        <f>IF(ISERROR(VLOOKUP($B199,Rose!AU$4:AZ$32,4,FALSE)),,VLOOKUP($B199,Rose!AU$4:AZ$32,4,FALSE))</f>
        <v>0</v>
      </c>
      <c r="Z199" s="11">
        <f>IF(ISERROR(VLOOKUP($B199,Rose!BB$4:BG$32,4,FALSE)),,VLOOKUP($B199,Rose!BB$4:BG$32,4,FALSE))</f>
        <v>0</v>
      </c>
      <c r="AA199" s="11">
        <f>IF(ISERROR(VLOOKUP($B199,Rose!BI$4:BN$32,4,FALSE)),,VLOOKUP($B199,Rose!BI$4:BN$32,4,FALSE))</f>
        <v>0</v>
      </c>
      <c r="AB199" s="11">
        <f>IF(ISERROR(VLOOKUP($B199,Rose!BP$4:BU$32,4,FALSE)),,VLOOKUP($B199,Rose!BP$4:BU$32,4,FALSE))</f>
        <v>0</v>
      </c>
    </row>
    <row r="200" spans="1:28" ht="20" customHeight="1" x14ac:dyDescent="0.15">
      <c r="A200" s="11" t="s">
        <v>28</v>
      </c>
      <c r="B200" s="11" t="s">
        <v>888</v>
      </c>
      <c r="C200" s="11" t="s">
        <v>121</v>
      </c>
      <c r="D200" s="11">
        <v>4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Q200" s="13"/>
      <c r="R200" s="13"/>
      <c r="S200" s="11">
        <f>IF(ISERROR(VLOOKUP($B200,Rose!D$4:J$32,4,FALSE)),,VLOOKUP($B200,Rose!D$4:J$32,4,FALSE))</f>
        <v>0</v>
      </c>
      <c r="T200" s="11">
        <f>IF(ISERROR(VLOOKUP($B200,Rose!L$4:Q$32,4,FALSE)),,VLOOKUP($B200,Rose!L$4:Q$32,4,FALSE))</f>
        <v>0</v>
      </c>
      <c r="U200" s="11">
        <f>IF(ISERROR(VLOOKUP($B200,Rose!S$4:X$32,4,FALSE)),,VLOOKUP($B200,Rose!S$4:X$32,4,FALSE))</f>
        <v>0</v>
      </c>
      <c r="V200" s="11">
        <f>IF(ISERROR(VLOOKUP($B200,Rose!Z$4:AE$32,4,FALSE)),,VLOOKUP($B200,Rose!Z$4:AE$32,4,FALSE))</f>
        <v>0</v>
      </c>
      <c r="W200" s="11">
        <f>IF(ISERROR(VLOOKUP($B200,Rose!AG$4:AL$32,4,FALSE)),,VLOOKUP($B200,Rose!AG$4:AL$32,4,FALSE))</f>
        <v>0</v>
      </c>
      <c r="X200" s="11">
        <f>IF(ISERROR(VLOOKUP($B200,Rose!AN$4:AS$32,4,FALSE)),,VLOOKUP($B200,Rose!AN$4:AS$32,4,FALSE))</f>
        <v>0</v>
      </c>
      <c r="Y200" s="11">
        <f>IF(ISERROR(VLOOKUP($B200,Rose!AU$4:AZ$32,4,FALSE)),,VLOOKUP($B200,Rose!AU$4:AZ$32,4,FALSE))</f>
        <v>0</v>
      </c>
      <c r="Z200" s="11">
        <f>IF(ISERROR(VLOOKUP($B200,Rose!BB$4:BG$32,4,FALSE)),,VLOOKUP($B200,Rose!BB$4:BG$32,4,FALSE))</f>
        <v>0</v>
      </c>
      <c r="AA200" s="11">
        <f>IF(ISERROR(VLOOKUP($B200,Rose!BI$4:BN$32,4,FALSE)),,VLOOKUP($B200,Rose!BI$4:BN$32,4,FALSE))</f>
        <v>0</v>
      </c>
      <c r="AB200" s="11">
        <f>IF(ISERROR(VLOOKUP($B200,Rose!BP$4:BU$32,4,FALSE)),,VLOOKUP($B200,Rose!BP$4:BU$32,4,FALSE))</f>
        <v>0</v>
      </c>
    </row>
    <row r="201" spans="1:28" ht="20" customHeight="1" x14ac:dyDescent="0.15">
      <c r="A201" s="11" t="s">
        <v>28</v>
      </c>
      <c r="B201" s="11" t="s">
        <v>719</v>
      </c>
      <c r="C201" s="11" t="s">
        <v>244</v>
      </c>
      <c r="D201" s="11">
        <v>6</v>
      </c>
      <c r="E201" s="11">
        <v>3</v>
      </c>
      <c r="F201" s="11">
        <v>5.875</v>
      </c>
      <c r="G201" s="11">
        <v>5.875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Q201" s="13"/>
      <c r="R201" s="13"/>
      <c r="S201" s="11">
        <f>IF(ISERROR(VLOOKUP($B201,Rose!D$4:J$32,4,FALSE)),,VLOOKUP($B201,Rose!D$4:J$32,4,FALSE))</f>
        <v>0</v>
      </c>
      <c r="T201" s="11">
        <f>IF(ISERROR(VLOOKUP($B201,Rose!L$4:Q$32,4,FALSE)),,VLOOKUP($B201,Rose!L$4:Q$32,4,FALSE))</f>
        <v>0</v>
      </c>
      <c r="U201" s="11">
        <f>IF(ISERROR(VLOOKUP($B201,Rose!S$4:X$32,4,FALSE)),,VLOOKUP($B201,Rose!S$4:X$32,4,FALSE))</f>
        <v>0</v>
      </c>
      <c r="V201" s="11">
        <f>IF(ISERROR(VLOOKUP($B201,Rose!Z$4:AE$32,4,FALSE)),,VLOOKUP($B201,Rose!Z$4:AE$32,4,FALSE))</f>
        <v>0</v>
      </c>
      <c r="W201" s="11">
        <f>IF(ISERROR(VLOOKUP($B201,Rose!AG$4:AL$32,4,FALSE)),,VLOOKUP($B201,Rose!AG$4:AL$32,4,FALSE))</f>
        <v>0</v>
      </c>
      <c r="X201" s="11">
        <f>IF(ISERROR(VLOOKUP($B201,Rose!AN$4:AS$32,4,FALSE)),,VLOOKUP($B201,Rose!AN$4:AS$32,4,FALSE))</f>
        <v>0</v>
      </c>
      <c r="Y201" s="11">
        <f>IF(ISERROR(VLOOKUP($B201,Rose!AU$4:AZ$32,4,FALSE)),,VLOOKUP($B201,Rose!AU$4:AZ$32,4,FALSE))</f>
        <v>0</v>
      </c>
      <c r="Z201" s="11">
        <f>IF(ISERROR(VLOOKUP($B201,Rose!BB$4:BG$32,4,FALSE)),,VLOOKUP($B201,Rose!BB$4:BG$32,4,FALSE))</f>
        <v>0</v>
      </c>
      <c r="AA201" s="11">
        <f>IF(ISERROR(VLOOKUP($B201,Rose!BI$4:BN$32,4,FALSE)),,VLOOKUP($B201,Rose!BI$4:BN$32,4,FALSE))</f>
        <v>0</v>
      </c>
      <c r="AB201" s="11">
        <f>IF(ISERROR(VLOOKUP($B201,Rose!BP$4:BU$32,4,FALSE)),,VLOOKUP($B201,Rose!BP$4:BU$32,4,FALSE))</f>
        <v>0</v>
      </c>
    </row>
    <row r="202" spans="1:28" ht="20" customHeight="1" x14ac:dyDescent="0.15">
      <c r="A202" s="11" t="s">
        <v>28</v>
      </c>
      <c r="B202" s="11" t="s">
        <v>720</v>
      </c>
      <c r="C202" s="11" t="s">
        <v>90</v>
      </c>
      <c r="D202" s="11">
        <v>1</v>
      </c>
      <c r="E202" s="11">
        <v>5</v>
      </c>
      <c r="F202" s="11">
        <v>6.0250000000000004</v>
      </c>
      <c r="G202" s="11">
        <v>6.0250000000000004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Q202" s="13"/>
      <c r="R202" s="13"/>
      <c r="S202" s="11">
        <f>IF(ISERROR(VLOOKUP($B202,Rose!D$4:J$32,4,FALSE)),,VLOOKUP($B202,Rose!D$4:J$32,4,FALSE))</f>
        <v>0</v>
      </c>
      <c r="T202" s="11">
        <f>IF(ISERROR(VLOOKUP($B202,Rose!L$4:Q$32,4,FALSE)),,VLOOKUP($B202,Rose!L$4:Q$32,4,FALSE))</f>
        <v>0</v>
      </c>
      <c r="U202" s="11">
        <f>IF(ISERROR(VLOOKUP($B202,Rose!S$4:X$32,4,FALSE)),,VLOOKUP($B202,Rose!S$4:X$32,4,FALSE))</f>
        <v>0</v>
      </c>
      <c r="V202" s="11">
        <f>IF(ISERROR(VLOOKUP($B202,Rose!Z$4:AE$32,4,FALSE)),,VLOOKUP($B202,Rose!Z$4:AE$32,4,FALSE))</f>
        <v>0</v>
      </c>
      <c r="W202" s="11">
        <f>IF(ISERROR(VLOOKUP($B202,Rose!AG$4:AL$32,4,FALSE)),,VLOOKUP($B202,Rose!AG$4:AL$32,4,FALSE))</f>
        <v>0</v>
      </c>
      <c r="X202" s="11">
        <f>IF(ISERROR(VLOOKUP($B202,Rose!AN$4:AS$32,4,FALSE)),,VLOOKUP($B202,Rose!AN$4:AS$32,4,FALSE))</f>
        <v>0</v>
      </c>
      <c r="Y202" s="11">
        <f>IF(ISERROR(VLOOKUP($B202,Rose!AU$4:AZ$32,4,FALSE)),,VLOOKUP($B202,Rose!AU$4:AZ$32,4,FALSE))</f>
        <v>0</v>
      </c>
      <c r="Z202" s="11">
        <f>IF(ISERROR(VLOOKUP($B202,Rose!BB$4:BG$32,4,FALSE)),,VLOOKUP($B202,Rose!BB$4:BG$32,4,FALSE))</f>
        <v>0</v>
      </c>
      <c r="AA202" s="11">
        <f>IF(ISERROR(VLOOKUP($B202,Rose!BI$4:BN$32,4,FALSE)),,VLOOKUP($B202,Rose!BI$4:BN$32,4,FALSE))</f>
        <v>0</v>
      </c>
      <c r="AB202" s="11">
        <f>IF(ISERROR(VLOOKUP($B202,Rose!BP$4:BU$32,4,FALSE)),,VLOOKUP($B202,Rose!BP$4:BU$32,4,FALSE))</f>
        <v>0</v>
      </c>
    </row>
    <row r="203" spans="1:28" ht="20" customHeight="1" x14ac:dyDescent="0.15">
      <c r="A203" s="11" t="s">
        <v>28</v>
      </c>
      <c r="B203" s="11" t="s">
        <v>827</v>
      </c>
      <c r="C203" s="11" t="s">
        <v>97</v>
      </c>
      <c r="D203" s="11">
        <v>1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Q203" s="13"/>
      <c r="R203" s="13"/>
      <c r="S203" s="11">
        <f>IF(ISERROR(VLOOKUP($B203,Rose!D$4:J$32,4,FALSE)),,VLOOKUP($B203,Rose!D$4:J$32,4,FALSE))</f>
        <v>0</v>
      </c>
      <c r="T203" s="11">
        <f>IF(ISERROR(VLOOKUP($B203,Rose!L$4:Q$32,4,FALSE)),,VLOOKUP($B203,Rose!L$4:Q$32,4,FALSE))</f>
        <v>0</v>
      </c>
      <c r="U203" s="11">
        <f>IF(ISERROR(VLOOKUP($B203,Rose!S$4:X$32,4,FALSE)),,VLOOKUP($B203,Rose!S$4:X$32,4,FALSE))</f>
        <v>0</v>
      </c>
      <c r="V203" s="11">
        <f>IF(ISERROR(VLOOKUP($B203,Rose!Z$4:AE$32,4,FALSE)),,VLOOKUP($B203,Rose!Z$4:AE$32,4,FALSE))</f>
        <v>0</v>
      </c>
      <c r="W203" s="11">
        <f>IF(ISERROR(VLOOKUP($B203,Rose!AG$4:AL$32,4,FALSE)),,VLOOKUP($B203,Rose!AG$4:AL$32,4,FALSE))</f>
        <v>0</v>
      </c>
      <c r="X203" s="11">
        <f>IF(ISERROR(VLOOKUP($B203,Rose!AN$4:AS$32,4,FALSE)),,VLOOKUP($B203,Rose!AN$4:AS$32,4,FALSE))</f>
        <v>0</v>
      </c>
      <c r="Y203" s="11">
        <f>IF(ISERROR(VLOOKUP($B203,Rose!AU$4:AZ$32,4,FALSE)),,VLOOKUP($B203,Rose!AU$4:AZ$32,4,FALSE))</f>
        <v>0</v>
      </c>
      <c r="Z203" s="11">
        <f>IF(ISERROR(VLOOKUP($B203,Rose!BB$4:BG$32,4,FALSE)),,VLOOKUP($B203,Rose!BB$4:BG$32,4,FALSE))</f>
        <v>0</v>
      </c>
      <c r="AA203" s="11">
        <f>IF(ISERROR(VLOOKUP($B203,Rose!BI$4:BN$32,4,FALSE)),,VLOOKUP($B203,Rose!BI$4:BN$32,4,FALSE))</f>
        <v>0</v>
      </c>
      <c r="AB203" s="11">
        <f>IF(ISERROR(VLOOKUP($B203,Rose!BP$4:BU$32,4,FALSE)),,VLOOKUP($B203,Rose!BP$4:BU$32,4,FALSE))</f>
        <v>0</v>
      </c>
    </row>
    <row r="204" spans="1:28" ht="20" customHeight="1" x14ac:dyDescent="0.15">
      <c r="A204" s="11" t="s">
        <v>28</v>
      </c>
      <c r="B204" s="11" t="s">
        <v>911</v>
      </c>
      <c r="C204" s="11" t="s">
        <v>342</v>
      </c>
      <c r="D204" s="11">
        <v>21</v>
      </c>
      <c r="E204" s="11">
        <v>8</v>
      </c>
      <c r="F204" s="11">
        <v>5.8549100000000003</v>
      </c>
      <c r="G204" s="11">
        <v>6.1785699999999997</v>
      </c>
      <c r="H204" s="11">
        <v>1</v>
      </c>
      <c r="I204" s="11">
        <v>0</v>
      </c>
      <c r="J204" s="11">
        <v>0</v>
      </c>
      <c r="K204" s="11">
        <v>0</v>
      </c>
      <c r="L204" s="11">
        <v>0</v>
      </c>
      <c r="M204" s="11">
        <v>1</v>
      </c>
      <c r="N204" s="11">
        <v>0</v>
      </c>
      <c r="O204" s="11">
        <v>0</v>
      </c>
      <c r="Q204" s="13"/>
      <c r="R204" s="13"/>
      <c r="S204" s="11">
        <f>IF(ISERROR(VLOOKUP($B204,Rose!D$4:J$32,4,FALSE)),,VLOOKUP($B204,Rose!D$4:J$32,4,FALSE))</f>
        <v>0</v>
      </c>
      <c r="T204" s="11">
        <f>IF(ISERROR(VLOOKUP($B204,Rose!L$4:Q$32,4,FALSE)),,VLOOKUP($B204,Rose!L$4:Q$32,4,FALSE))</f>
        <v>0</v>
      </c>
      <c r="U204" s="11">
        <f>IF(ISERROR(VLOOKUP($B204,Rose!S$4:X$32,4,FALSE)),,VLOOKUP($B204,Rose!S$4:X$32,4,FALSE))</f>
        <v>0</v>
      </c>
      <c r="V204" s="11">
        <f>IF(ISERROR(VLOOKUP($B204,Rose!Z$4:AE$32,4,FALSE)),,VLOOKUP($B204,Rose!Z$4:AE$32,4,FALSE))</f>
        <v>0</v>
      </c>
      <c r="W204" s="11">
        <f>IF(ISERROR(VLOOKUP($B204,Rose!AG$4:AL$32,4,FALSE)),,VLOOKUP($B204,Rose!AG$4:AL$32,4,FALSE))</f>
        <v>0</v>
      </c>
      <c r="X204" s="11">
        <f>IF(ISERROR(VLOOKUP($B204,Rose!AN$4:AS$32,4,FALSE)),,VLOOKUP($B204,Rose!AN$4:AS$32,4,FALSE))</f>
        <v>0</v>
      </c>
      <c r="Y204" s="11">
        <f>IF(ISERROR(VLOOKUP($B204,Rose!AU$4:AZ$32,4,FALSE)),,VLOOKUP($B204,Rose!AU$4:AZ$32,4,FALSE))</f>
        <v>0</v>
      </c>
      <c r="Z204" s="11">
        <f>IF(ISERROR(VLOOKUP($B204,Rose!BB$4:BG$32,4,FALSE)),,VLOOKUP($B204,Rose!BB$4:BG$32,4,FALSE))</f>
        <v>0</v>
      </c>
      <c r="AA204" s="11">
        <f>IF(ISERROR(VLOOKUP($B204,Rose!BI$4:BN$32,4,FALSE)),,VLOOKUP($B204,Rose!BI$4:BN$32,4,FALSE))</f>
        <v>0</v>
      </c>
      <c r="AB204" s="11">
        <f>IF(ISERROR(VLOOKUP($B204,Rose!BP$4:BU$32,4,FALSE)),,VLOOKUP($B204,Rose!BP$4:BU$32,4,FALSE))</f>
        <v>0</v>
      </c>
    </row>
    <row r="205" spans="1:28" ht="20" customHeight="1" x14ac:dyDescent="0.15">
      <c r="A205" s="11" t="s">
        <v>28</v>
      </c>
      <c r="B205" s="11" t="s">
        <v>196</v>
      </c>
      <c r="C205" s="11" t="s">
        <v>95</v>
      </c>
      <c r="D205" s="11">
        <v>20</v>
      </c>
      <c r="E205" s="11">
        <v>10</v>
      </c>
      <c r="F205" s="11">
        <v>5.8527800000000001</v>
      </c>
      <c r="G205" s="11">
        <v>6.1777800000000003</v>
      </c>
      <c r="H205" s="11">
        <v>1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Q205" s="13"/>
      <c r="R205" s="13"/>
      <c r="S205" s="11">
        <f>IF(ISERROR(VLOOKUP($B205,Rose!D$4:J$32,4,FALSE)),,VLOOKUP($B205,Rose!D$4:J$32,4,FALSE))</f>
        <v>0</v>
      </c>
      <c r="T205" s="11">
        <f>IF(ISERROR(VLOOKUP($B205,Rose!L$4:Q$32,4,FALSE)),,VLOOKUP($B205,Rose!L$4:Q$32,4,FALSE))</f>
        <v>0</v>
      </c>
      <c r="U205" s="11">
        <f>IF(ISERROR(VLOOKUP($B205,Rose!S$4:X$32,4,FALSE)),,VLOOKUP($B205,Rose!S$4:X$32,4,FALSE))</f>
        <v>0</v>
      </c>
      <c r="V205" s="11">
        <f>IF(ISERROR(VLOOKUP($B205,Rose!Z$4:AE$32,4,FALSE)),,VLOOKUP($B205,Rose!Z$4:AE$32,4,FALSE))</f>
        <v>0</v>
      </c>
      <c r="W205" s="11">
        <f>IF(ISERROR(VLOOKUP($B205,Rose!AG$4:AL$32,4,FALSE)),,VLOOKUP($B205,Rose!AG$4:AL$32,4,FALSE))</f>
        <v>0</v>
      </c>
      <c r="X205" s="11">
        <f>IF(ISERROR(VLOOKUP($B205,Rose!AN$4:AS$32,4,FALSE)),,VLOOKUP($B205,Rose!AN$4:AS$32,4,FALSE))</f>
        <v>0</v>
      </c>
      <c r="Y205" s="11">
        <f>IF(ISERROR(VLOOKUP($B205,Rose!AU$4:AZ$32,4,FALSE)),,VLOOKUP($B205,Rose!AU$4:AZ$32,4,FALSE))</f>
        <v>0</v>
      </c>
      <c r="Z205" s="11">
        <f>IF(ISERROR(VLOOKUP($B205,Rose!BB$4:BG$32,4,FALSE)),,VLOOKUP($B205,Rose!BB$4:BG$32,4,FALSE))</f>
        <v>0</v>
      </c>
      <c r="AA205" s="11">
        <f>IF(ISERROR(VLOOKUP($B205,Rose!BI$4:BN$32,4,FALSE)),,VLOOKUP($B205,Rose!BI$4:BN$32,4,FALSE))</f>
        <v>0</v>
      </c>
      <c r="AB205" s="11">
        <f>IF(ISERROR(VLOOKUP($B205,Rose!BP$4:BU$32,4,FALSE)),,VLOOKUP($B205,Rose!BP$4:BU$32,4,FALSE))</f>
        <v>0</v>
      </c>
    </row>
    <row r="206" spans="1:28" ht="20" customHeight="1" x14ac:dyDescent="0.15">
      <c r="A206" s="11" t="s">
        <v>28</v>
      </c>
      <c r="B206" s="11" t="s">
        <v>547</v>
      </c>
      <c r="C206" s="11" t="s">
        <v>98</v>
      </c>
      <c r="D206" s="11">
        <v>16</v>
      </c>
      <c r="E206" s="11">
        <v>8</v>
      </c>
      <c r="F206" s="11">
        <v>5.7656200000000002</v>
      </c>
      <c r="G206" s="11">
        <v>6.0156200000000002</v>
      </c>
      <c r="H206" s="11">
        <v>1</v>
      </c>
      <c r="I206" s="11">
        <v>0</v>
      </c>
      <c r="J206" s="11">
        <v>0</v>
      </c>
      <c r="K206" s="11">
        <v>0</v>
      </c>
      <c r="L206" s="11">
        <v>0</v>
      </c>
      <c r="M206" s="11">
        <v>2</v>
      </c>
      <c r="N206" s="11">
        <v>0</v>
      </c>
      <c r="O206" s="11">
        <v>0</v>
      </c>
      <c r="Q206" s="13"/>
      <c r="R206" s="13"/>
      <c r="S206" s="11">
        <f>IF(ISERROR(VLOOKUP($B206,Rose!D$4:J$32,4,FALSE)),,VLOOKUP($B206,Rose!D$4:J$32,4,FALSE))</f>
        <v>0</v>
      </c>
      <c r="T206" s="11">
        <f>IF(ISERROR(VLOOKUP($B206,Rose!L$4:Q$32,4,FALSE)),,VLOOKUP($B206,Rose!L$4:Q$32,4,FALSE))</f>
        <v>0</v>
      </c>
      <c r="U206" s="11">
        <f>IF(ISERROR(VLOOKUP($B206,Rose!S$4:X$32,4,FALSE)),,VLOOKUP($B206,Rose!S$4:X$32,4,FALSE))</f>
        <v>0</v>
      </c>
      <c r="V206" s="11">
        <f>IF(ISERROR(VLOOKUP($B206,Rose!Z$4:AE$32,4,FALSE)),,VLOOKUP($B206,Rose!Z$4:AE$32,4,FALSE))</f>
        <v>0</v>
      </c>
      <c r="W206" s="11">
        <f>IF(ISERROR(VLOOKUP($B206,Rose!AG$4:AL$32,4,FALSE)),,VLOOKUP($B206,Rose!AG$4:AL$32,4,FALSE))</f>
        <v>0</v>
      </c>
      <c r="X206" s="11">
        <f>IF(ISERROR(VLOOKUP($B206,Rose!AN$4:AS$32,4,FALSE)),,VLOOKUP($B206,Rose!AN$4:AS$32,4,FALSE))</f>
        <v>0</v>
      </c>
      <c r="Y206" s="11">
        <f>IF(ISERROR(VLOOKUP($B206,Rose!AU$4:AZ$32,4,FALSE)),,VLOOKUP($B206,Rose!AU$4:AZ$32,4,FALSE))</f>
        <v>0</v>
      </c>
      <c r="Z206" s="11">
        <f>IF(ISERROR(VLOOKUP($B206,Rose!BB$4:BG$32,4,FALSE)),,VLOOKUP($B206,Rose!BB$4:BG$32,4,FALSE))</f>
        <v>0</v>
      </c>
      <c r="AA206" s="11">
        <f>IF(ISERROR(VLOOKUP($B206,Rose!BI$4:BN$32,4,FALSE)),,VLOOKUP($B206,Rose!BI$4:BN$32,4,FALSE))</f>
        <v>0</v>
      </c>
      <c r="AB206" s="11">
        <f>IF(ISERROR(VLOOKUP($B206,Rose!BP$4:BU$32,4,FALSE)),,VLOOKUP($B206,Rose!BP$4:BU$32,4,FALSE))</f>
        <v>0</v>
      </c>
    </row>
    <row r="207" spans="1:28" ht="20" customHeight="1" x14ac:dyDescent="0.15">
      <c r="A207" s="11" t="s">
        <v>28</v>
      </c>
      <c r="B207" s="11" t="s">
        <v>470</v>
      </c>
      <c r="C207" s="11" t="s">
        <v>91</v>
      </c>
      <c r="D207" s="11">
        <v>32</v>
      </c>
      <c r="E207" s="11">
        <v>15</v>
      </c>
      <c r="F207" s="11">
        <v>6</v>
      </c>
      <c r="G207" s="11">
        <v>5.9654699999999998</v>
      </c>
      <c r="H207" s="11">
        <v>0</v>
      </c>
      <c r="I207" s="11">
        <v>0</v>
      </c>
      <c r="J207" s="11">
        <v>0</v>
      </c>
      <c r="K207" s="11">
        <v>0</v>
      </c>
      <c r="L207" s="11">
        <v>1</v>
      </c>
      <c r="M207" s="11">
        <v>3</v>
      </c>
      <c r="N207" s="11">
        <v>0</v>
      </c>
      <c r="O207" s="11">
        <v>0</v>
      </c>
      <c r="Q207" s="13"/>
      <c r="R207" s="13"/>
      <c r="S207" s="11">
        <f>IF(ISERROR(VLOOKUP($B207,Rose!D$4:J$32,4,FALSE)),,VLOOKUP($B207,Rose!D$4:J$32,4,FALSE))</f>
        <v>14</v>
      </c>
      <c r="T207" s="11">
        <f>IF(ISERROR(VLOOKUP($B207,Rose!L$4:Q$32,4,FALSE)),,VLOOKUP($B207,Rose!L$4:Q$32,4,FALSE))</f>
        <v>0</v>
      </c>
      <c r="U207" s="11">
        <f>IF(ISERROR(VLOOKUP($B207,Rose!S$4:X$32,4,FALSE)),,VLOOKUP($B207,Rose!S$4:X$32,4,FALSE))</f>
        <v>0</v>
      </c>
      <c r="V207" s="11">
        <f>IF(ISERROR(VLOOKUP($B207,Rose!Z$4:AE$32,4,FALSE)),,VLOOKUP($B207,Rose!Z$4:AE$32,4,FALSE))</f>
        <v>0</v>
      </c>
      <c r="W207" s="11">
        <f>IF(ISERROR(VLOOKUP($B207,Rose!AG$4:AL$32,4,FALSE)),,VLOOKUP($B207,Rose!AG$4:AL$32,4,FALSE))</f>
        <v>0</v>
      </c>
      <c r="X207" s="11">
        <f>IF(ISERROR(VLOOKUP($B207,Rose!AN$4:AS$32,4,FALSE)),,VLOOKUP($B207,Rose!AN$4:AS$32,4,FALSE))</f>
        <v>0</v>
      </c>
      <c r="Y207" s="11">
        <f>IF(ISERROR(VLOOKUP($B207,Rose!AU$4:AZ$32,4,FALSE)),,VLOOKUP($B207,Rose!AU$4:AZ$32,4,FALSE))</f>
        <v>0</v>
      </c>
      <c r="Z207" s="11">
        <f>IF(ISERROR(VLOOKUP($B207,Rose!BB$4:BG$32,4,FALSE)),,VLOOKUP($B207,Rose!BB$4:BG$32,4,FALSE))</f>
        <v>0</v>
      </c>
      <c r="AA207" s="11">
        <f>IF(ISERROR(VLOOKUP($B207,Rose!BI$4:BN$32,4,FALSE)),,VLOOKUP($B207,Rose!BI$4:BN$32,4,FALSE))</f>
        <v>0</v>
      </c>
      <c r="AB207" s="11">
        <f>IF(ISERROR(VLOOKUP($B207,Rose!BP$4:BU$32,4,FALSE)),,VLOOKUP($B207,Rose!BP$4:BU$32,4,FALSE))</f>
        <v>0</v>
      </c>
    </row>
    <row r="208" spans="1:28" ht="20" customHeight="1" x14ac:dyDescent="0.15">
      <c r="A208" s="11" t="s">
        <v>28</v>
      </c>
      <c r="B208" s="11" t="s">
        <v>672</v>
      </c>
      <c r="C208" s="11" t="s">
        <v>94</v>
      </c>
      <c r="D208" s="11">
        <v>30</v>
      </c>
      <c r="E208" s="11">
        <v>13</v>
      </c>
      <c r="F208" s="11">
        <v>6.1576300000000002</v>
      </c>
      <c r="G208" s="11">
        <v>6.4085099999999997</v>
      </c>
      <c r="H208" s="11">
        <v>1</v>
      </c>
      <c r="I208" s="11">
        <v>0</v>
      </c>
      <c r="J208" s="11">
        <v>0</v>
      </c>
      <c r="K208" s="11">
        <v>0</v>
      </c>
      <c r="L208" s="11">
        <v>1</v>
      </c>
      <c r="M208" s="11">
        <v>2</v>
      </c>
      <c r="N208" s="11">
        <v>0</v>
      </c>
      <c r="O208" s="11">
        <v>0</v>
      </c>
      <c r="Q208" s="13"/>
      <c r="R208" s="13"/>
      <c r="S208" s="11">
        <f>IF(ISERROR(VLOOKUP($B208,Rose!D$4:J$32,4,FALSE)),,VLOOKUP($B208,Rose!D$4:J$32,4,FALSE))</f>
        <v>0</v>
      </c>
      <c r="T208" s="11">
        <f>IF(ISERROR(VLOOKUP($B208,Rose!L$4:Q$32,4,FALSE)),,VLOOKUP($B208,Rose!L$4:Q$32,4,FALSE))</f>
        <v>0</v>
      </c>
      <c r="U208" s="11">
        <f>IF(ISERROR(VLOOKUP($B208,Rose!S$4:X$32,4,FALSE)),,VLOOKUP($B208,Rose!S$4:X$32,4,FALSE))</f>
        <v>24</v>
      </c>
      <c r="V208" s="11">
        <f>IF(ISERROR(VLOOKUP($B208,Rose!Z$4:AE$32,4,FALSE)),,VLOOKUP($B208,Rose!Z$4:AE$32,4,FALSE))</f>
        <v>0</v>
      </c>
      <c r="W208" s="11">
        <f>IF(ISERROR(VLOOKUP($B208,Rose!AG$4:AL$32,4,FALSE)),,VLOOKUP($B208,Rose!AG$4:AL$32,4,FALSE))</f>
        <v>0</v>
      </c>
      <c r="X208" s="11">
        <f>IF(ISERROR(VLOOKUP($B208,Rose!AN$4:AS$32,4,FALSE)),,VLOOKUP($B208,Rose!AN$4:AS$32,4,FALSE))</f>
        <v>0</v>
      </c>
      <c r="Y208" s="11">
        <f>IF(ISERROR(VLOOKUP($B208,Rose!AU$4:AZ$32,4,FALSE)),,VLOOKUP($B208,Rose!AU$4:AZ$32,4,FALSE))</f>
        <v>0</v>
      </c>
      <c r="Z208" s="11">
        <f>IF(ISERROR(VLOOKUP($B208,Rose!BB$4:BG$32,4,FALSE)),,VLOOKUP($B208,Rose!BB$4:BG$32,4,FALSE))</f>
        <v>0</v>
      </c>
      <c r="AA208" s="11">
        <f>IF(ISERROR(VLOOKUP($B208,Rose!BI$4:BN$32,4,FALSE)),,VLOOKUP($B208,Rose!BI$4:BN$32,4,FALSE))</f>
        <v>0</v>
      </c>
      <c r="AB208" s="11">
        <f>IF(ISERROR(VLOOKUP($B208,Rose!BP$4:BU$32,4,FALSE)),,VLOOKUP($B208,Rose!BP$4:BU$32,4,FALSE))</f>
        <v>0</v>
      </c>
    </row>
    <row r="209" spans="1:28" ht="20" customHeight="1" x14ac:dyDescent="0.15">
      <c r="A209" s="11" t="s">
        <v>28</v>
      </c>
      <c r="B209" s="11" t="s">
        <v>721</v>
      </c>
      <c r="C209" s="11" t="s">
        <v>99</v>
      </c>
      <c r="D209" s="11">
        <v>17</v>
      </c>
      <c r="E209" s="11">
        <v>18</v>
      </c>
      <c r="F209" s="11">
        <v>5.6740199999999996</v>
      </c>
      <c r="G209" s="11">
        <v>5.5870100000000003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3</v>
      </c>
      <c r="N209" s="11">
        <v>0</v>
      </c>
      <c r="O209" s="11">
        <v>0</v>
      </c>
      <c r="Q209" s="13"/>
      <c r="R209" s="13"/>
      <c r="S209" s="11">
        <f>IF(ISERROR(VLOOKUP($B209,Rose!D$4:J$32,4,FALSE)),,VLOOKUP($B209,Rose!D$4:J$32,4,FALSE))</f>
        <v>0</v>
      </c>
      <c r="T209" s="11">
        <f>IF(ISERROR(VLOOKUP($B209,Rose!L$4:Q$32,4,FALSE)),,VLOOKUP($B209,Rose!L$4:Q$32,4,FALSE))</f>
        <v>0</v>
      </c>
      <c r="U209" s="11">
        <f>IF(ISERROR(VLOOKUP($B209,Rose!S$4:X$32,4,FALSE)),,VLOOKUP($B209,Rose!S$4:X$32,4,FALSE))</f>
        <v>0</v>
      </c>
      <c r="V209" s="11">
        <f>IF(ISERROR(VLOOKUP($B209,Rose!Z$4:AE$32,4,FALSE)),,VLOOKUP($B209,Rose!Z$4:AE$32,4,FALSE))</f>
        <v>0</v>
      </c>
      <c r="W209" s="11">
        <f>IF(ISERROR(VLOOKUP($B209,Rose!AG$4:AL$32,4,FALSE)),,VLOOKUP($B209,Rose!AG$4:AL$32,4,FALSE))</f>
        <v>0</v>
      </c>
      <c r="X209" s="11">
        <f>IF(ISERROR(VLOOKUP($B209,Rose!AN$4:AS$32,4,FALSE)),,VLOOKUP($B209,Rose!AN$4:AS$32,4,FALSE))</f>
        <v>0</v>
      </c>
      <c r="Y209" s="11">
        <f>IF(ISERROR(VLOOKUP($B209,Rose!AU$4:AZ$32,4,FALSE)),,VLOOKUP($B209,Rose!AU$4:AZ$32,4,FALSE))</f>
        <v>0</v>
      </c>
      <c r="Z209" s="11">
        <f>IF(ISERROR(VLOOKUP($B209,Rose!BB$4:BG$32,4,FALSE)),,VLOOKUP($B209,Rose!BB$4:BG$32,4,FALSE))</f>
        <v>0</v>
      </c>
      <c r="AA209" s="11">
        <f>IF(ISERROR(VLOOKUP($B209,Rose!BI$4:BN$32,4,FALSE)),,VLOOKUP($B209,Rose!BI$4:BN$32,4,FALSE))</f>
        <v>0</v>
      </c>
      <c r="AB209" s="11">
        <f>IF(ISERROR(VLOOKUP($B209,Rose!BP$4:BU$32,4,FALSE)),,VLOOKUP($B209,Rose!BP$4:BU$32,4,FALSE))</f>
        <v>0</v>
      </c>
    </row>
    <row r="210" spans="1:28" ht="20" customHeight="1" x14ac:dyDescent="0.15">
      <c r="A210" s="11" t="s">
        <v>28</v>
      </c>
      <c r="B210" s="11" t="s">
        <v>109</v>
      </c>
      <c r="C210" s="11" t="s">
        <v>98</v>
      </c>
      <c r="D210" s="11">
        <v>24</v>
      </c>
      <c r="E210" s="11">
        <v>13</v>
      </c>
      <c r="F210" s="11">
        <v>6.0617000000000001</v>
      </c>
      <c r="G210" s="11">
        <v>6.0181399999999998</v>
      </c>
      <c r="H210" s="11">
        <v>0</v>
      </c>
      <c r="I210" s="11">
        <v>0</v>
      </c>
      <c r="J210" s="11">
        <v>0</v>
      </c>
      <c r="K210" s="11">
        <v>0</v>
      </c>
      <c r="L210" s="11">
        <v>1</v>
      </c>
      <c r="M210" s="11">
        <v>2</v>
      </c>
      <c r="N210" s="11">
        <v>0</v>
      </c>
      <c r="O210" s="11">
        <v>0</v>
      </c>
      <c r="Q210" s="13"/>
      <c r="R210" s="13"/>
      <c r="S210" s="11">
        <f>IF(ISERROR(VLOOKUP($B210,Rose!D$4:J$32,4,FALSE)),,VLOOKUP($B210,Rose!D$4:J$32,4,FALSE))</f>
        <v>0</v>
      </c>
      <c r="T210" s="11">
        <f>IF(ISERROR(VLOOKUP($B210,Rose!L$4:Q$32,4,FALSE)),,VLOOKUP($B210,Rose!L$4:Q$32,4,FALSE))</f>
        <v>0</v>
      </c>
      <c r="U210" s="11">
        <f>IF(ISERROR(VLOOKUP($B210,Rose!S$4:X$32,4,FALSE)),,VLOOKUP($B210,Rose!S$4:X$32,4,FALSE))</f>
        <v>0</v>
      </c>
      <c r="V210" s="11">
        <f>IF(ISERROR(VLOOKUP($B210,Rose!Z$4:AE$32,4,FALSE)),,VLOOKUP($B210,Rose!Z$4:AE$32,4,FALSE))</f>
        <v>0</v>
      </c>
      <c r="W210" s="11">
        <f>IF(ISERROR(VLOOKUP($B210,Rose!AG$4:AL$32,4,FALSE)),,VLOOKUP($B210,Rose!AG$4:AL$32,4,FALSE))</f>
        <v>0</v>
      </c>
      <c r="X210" s="11">
        <f>IF(ISERROR(VLOOKUP($B210,Rose!AN$4:AS$32,4,FALSE)),,VLOOKUP($B210,Rose!AN$4:AS$32,4,FALSE))</f>
        <v>0</v>
      </c>
      <c r="Y210" s="11">
        <f>IF(ISERROR(VLOOKUP($B210,Rose!AU$4:AZ$32,4,FALSE)),,VLOOKUP($B210,Rose!AU$4:AZ$32,4,FALSE))</f>
        <v>0</v>
      </c>
      <c r="Z210" s="11">
        <f>IF(ISERROR(VLOOKUP($B210,Rose!BB$4:BG$32,4,FALSE)),,VLOOKUP($B210,Rose!BB$4:BG$32,4,FALSE))</f>
        <v>0</v>
      </c>
      <c r="AA210" s="11">
        <f>IF(ISERROR(VLOOKUP($B210,Rose!BI$4:BN$32,4,FALSE)),,VLOOKUP($B210,Rose!BI$4:BN$32,4,FALSE))</f>
        <v>0</v>
      </c>
      <c r="AB210" s="11">
        <f>IF(ISERROR(VLOOKUP($B210,Rose!BP$4:BU$32,4,FALSE)),,VLOOKUP($B210,Rose!BP$4:BU$32,4,FALSE))</f>
        <v>0</v>
      </c>
    </row>
    <row r="211" spans="1:28" ht="20" customHeight="1" x14ac:dyDescent="0.15">
      <c r="A211" s="11" t="s">
        <v>28</v>
      </c>
      <c r="B211" s="11" t="s">
        <v>467</v>
      </c>
      <c r="C211" s="11" t="s">
        <v>664</v>
      </c>
      <c r="D211" s="11">
        <v>6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Q211" s="13"/>
      <c r="R211" s="13"/>
      <c r="S211" s="11">
        <f>IF(ISERROR(VLOOKUP($B211,Rose!D$4:J$32,4,FALSE)),,VLOOKUP($B211,Rose!D$4:J$32,4,FALSE))</f>
        <v>0</v>
      </c>
      <c r="T211" s="11">
        <f>IF(ISERROR(VLOOKUP($B211,Rose!L$4:Q$32,4,FALSE)),,VLOOKUP($B211,Rose!L$4:Q$32,4,FALSE))</f>
        <v>0</v>
      </c>
      <c r="U211" s="11">
        <f>IF(ISERROR(VLOOKUP($B211,Rose!S$4:X$32,4,FALSE)),,VLOOKUP($B211,Rose!S$4:X$32,4,FALSE))</f>
        <v>0</v>
      </c>
      <c r="V211" s="11">
        <f>IF(ISERROR(VLOOKUP($B211,Rose!Z$4:AE$32,4,FALSE)),,VLOOKUP($B211,Rose!Z$4:AE$32,4,FALSE))</f>
        <v>0</v>
      </c>
      <c r="W211" s="11">
        <f>IF(ISERROR(VLOOKUP($B211,Rose!AG$4:AL$32,4,FALSE)),,VLOOKUP($B211,Rose!AG$4:AL$32,4,FALSE))</f>
        <v>0</v>
      </c>
      <c r="X211" s="11">
        <f>IF(ISERROR(VLOOKUP($B211,Rose!AN$4:AS$32,4,FALSE)),,VLOOKUP($B211,Rose!AN$4:AS$32,4,FALSE))</f>
        <v>0</v>
      </c>
      <c r="Y211" s="11">
        <f>IF(ISERROR(VLOOKUP($B211,Rose!AU$4:AZ$32,4,FALSE)),,VLOOKUP($B211,Rose!AU$4:AZ$32,4,FALSE))</f>
        <v>0</v>
      </c>
      <c r="Z211" s="11">
        <f>IF(ISERROR(VLOOKUP($B211,Rose!BB$4:BG$32,4,FALSE)),,VLOOKUP($B211,Rose!BB$4:BG$32,4,FALSE))</f>
        <v>0</v>
      </c>
      <c r="AA211" s="11">
        <f>IF(ISERROR(VLOOKUP($B211,Rose!BI$4:BN$32,4,FALSE)),,VLOOKUP($B211,Rose!BI$4:BN$32,4,FALSE))</f>
        <v>0</v>
      </c>
      <c r="AB211" s="11">
        <f>IF(ISERROR(VLOOKUP($B211,Rose!BP$4:BU$32,4,FALSE)),,VLOOKUP($B211,Rose!BP$4:BU$32,4,FALSE))</f>
        <v>0</v>
      </c>
    </row>
    <row r="212" spans="1:28" ht="20" customHeight="1" x14ac:dyDescent="0.15">
      <c r="A212" s="11" t="s">
        <v>28</v>
      </c>
      <c r="B212" s="11" t="s">
        <v>680</v>
      </c>
      <c r="C212" s="11" t="s">
        <v>664</v>
      </c>
      <c r="D212" s="11">
        <v>7</v>
      </c>
      <c r="E212" s="11">
        <v>2</v>
      </c>
      <c r="F212" s="11">
        <v>5.75</v>
      </c>
      <c r="G212" s="11">
        <v>5.5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1</v>
      </c>
      <c r="N212" s="11">
        <v>0</v>
      </c>
      <c r="O212" s="11">
        <v>0</v>
      </c>
      <c r="Q212" s="13"/>
      <c r="R212" s="13"/>
      <c r="S212" s="11">
        <f>IF(ISERROR(VLOOKUP($B212,Rose!D$4:J$32,4,FALSE)),,VLOOKUP($B212,Rose!D$4:J$32,4,FALSE))</f>
        <v>0</v>
      </c>
      <c r="T212" s="11">
        <f>IF(ISERROR(VLOOKUP($B212,Rose!L$4:Q$32,4,FALSE)),,VLOOKUP($B212,Rose!L$4:Q$32,4,FALSE))</f>
        <v>0</v>
      </c>
      <c r="U212" s="11">
        <f>IF(ISERROR(VLOOKUP($B212,Rose!S$4:X$32,4,FALSE)),,VLOOKUP($B212,Rose!S$4:X$32,4,FALSE))</f>
        <v>0</v>
      </c>
      <c r="V212" s="11">
        <f>IF(ISERROR(VLOOKUP($B212,Rose!Z$4:AE$32,4,FALSE)),,VLOOKUP($B212,Rose!Z$4:AE$32,4,FALSE))</f>
        <v>0</v>
      </c>
      <c r="W212" s="11">
        <f>IF(ISERROR(VLOOKUP($B212,Rose!AG$4:AL$32,4,FALSE)),,VLOOKUP($B212,Rose!AG$4:AL$32,4,FALSE))</f>
        <v>0</v>
      </c>
      <c r="X212" s="11">
        <f>IF(ISERROR(VLOOKUP($B212,Rose!AN$4:AS$32,4,FALSE)),,VLOOKUP($B212,Rose!AN$4:AS$32,4,FALSE))</f>
        <v>0</v>
      </c>
      <c r="Y212" s="11">
        <f>IF(ISERROR(VLOOKUP($B212,Rose!AU$4:AZ$32,4,FALSE)),,VLOOKUP($B212,Rose!AU$4:AZ$32,4,FALSE))</f>
        <v>0</v>
      </c>
      <c r="Z212" s="11">
        <f>IF(ISERROR(VLOOKUP($B212,Rose!BB$4:BG$32,4,FALSE)),,VLOOKUP($B212,Rose!BB$4:BG$32,4,FALSE))</f>
        <v>0</v>
      </c>
      <c r="AA212" s="11">
        <f>IF(ISERROR(VLOOKUP($B212,Rose!BI$4:BN$32,4,FALSE)),,VLOOKUP($B212,Rose!BI$4:BN$32,4,FALSE))</f>
        <v>0</v>
      </c>
      <c r="AB212" s="11">
        <f>IF(ISERROR(VLOOKUP($B212,Rose!BP$4:BU$32,4,FALSE)),,VLOOKUP($B212,Rose!BP$4:BU$32,4,FALSE))</f>
        <v>0</v>
      </c>
    </row>
    <row r="213" spans="1:28" ht="20" customHeight="1" x14ac:dyDescent="0.15">
      <c r="A213" s="11" t="s">
        <v>28</v>
      </c>
      <c r="B213" s="11" t="s">
        <v>257</v>
      </c>
      <c r="C213" s="11" t="s">
        <v>244</v>
      </c>
      <c r="D213" s="11">
        <v>9</v>
      </c>
      <c r="E213" s="11">
        <v>20</v>
      </c>
      <c r="F213" s="11">
        <v>5.7473700000000001</v>
      </c>
      <c r="G213" s="11">
        <v>5.9233599999999997</v>
      </c>
      <c r="H213" s="11">
        <v>1</v>
      </c>
      <c r="I213" s="11">
        <v>0</v>
      </c>
      <c r="J213" s="11">
        <v>0</v>
      </c>
      <c r="K213" s="11">
        <v>0</v>
      </c>
      <c r="L213" s="11">
        <v>3</v>
      </c>
      <c r="M213" s="11">
        <v>5</v>
      </c>
      <c r="N213" s="11">
        <v>0</v>
      </c>
      <c r="O213" s="11">
        <v>0</v>
      </c>
      <c r="Q213" s="13"/>
      <c r="R213" s="13"/>
      <c r="S213" s="11">
        <f>IF(ISERROR(VLOOKUP($B213,Rose!D$4:J$32,4,FALSE)),,VLOOKUP($B213,Rose!D$4:J$32,4,FALSE))</f>
        <v>0</v>
      </c>
      <c r="T213" s="11">
        <f>IF(ISERROR(VLOOKUP($B213,Rose!L$4:Q$32,4,FALSE)),,VLOOKUP($B213,Rose!L$4:Q$32,4,FALSE))</f>
        <v>0</v>
      </c>
      <c r="U213" s="11">
        <f>IF(ISERROR(VLOOKUP($B213,Rose!S$4:X$32,4,FALSE)),,VLOOKUP($B213,Rose!S$4:X$32,4,FALSE))</f>
        <v>0</v>
      </c>
      <c r="V213" s="11">
        <f>IF(ISERROR(VLOOKUP($B213,Rose!Z$4:AE$32,4,FALSE)),,VLOOKUP($B213,Rose!Z$4:AE$32,4,FALSE))</f>
        <v>0</v>
      </c>
      <c r="W213" s="11">
        <f>IF(ISERROR(VLOOKUP($B213,Rose!AG$4:AL$32,4,FALSE)),,VLOOKUP($B213,Rose!AG$4:AL$32,4,FALSE))</f>
        <v>0</v>
      </c>
      <c r="X213" s="11">
        <f>IF(ISERROR(VLOOKUP($B213,Rose!AN$4:AS$32,4,FALSE)),,VLOOKUP($B213,Rose!AN$4:AS$32,4,FALSE))</f>
        <v>0</v>
      </c>
      <c r="Y213" s="11">
        <f>IF(ISERROR(VLOOKUP($B213,Rose!AU$4:AZ$32,4,FALSE)),,VLOOKUP($B213,Rose!AU$4:AZ$32,4,FALSE))</f>
        <v>0</v>
      </c>
      <c r="Z213" s="11">
        <f>IF(ISERROR(VLOOKUP($B213,Rose!BB$4:BG$32,4,FALSE)),,VLOOKUP($B213,Rose!BB$4:BG$32,4,FALSE))</f>
        <v>0</v>
      </c>
      <c r="AA213" s="11">
        <f>IF(ISERROR(VLOOKUP($B213,Rose!BI$4:BN$32,4,FALSE)),,VLOOKUP($B213,Rose!BI$4:BN$32,4,FALSE))</f>
        <v>0</v>
      </c>
      <c r="AB213" s="11">
        <f>IF(ISERROR(VLOOKUP($B213,Rose!BP$4:BU$32,4,FALSE)),,VLOOKUP($B213,Rose!BP$4:BU$32,4,FALSE))</f>
        <v>0</v>
      </c>
    </row>
    <row r="214" spans="1:28" ht="20" customHeight="1" x14ac:dyDescent="0.15">
      <c r="A214" s="11" t="s">
        <v>28</v>
      </c>
      <c r="B214" s="11" t="s">
        <v>577</v>
      </c>
      <c r="C214" s="11" t="s">
        <v>91</v>
      </c>
      <c r="D214" s="11">
        <v>1</v>
      </c>
      <c r="E214" s="11">
        <v>2</v>
      </c>
      <c r="F214" s="11">
        <v>6</v>
      </c>
      <c r="G214" s="11">
        <v>6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Q214" s="13"/>
      <c r="R214" s="13"/>
      <c r="S214" s="11">
        <f>IF(ISERROR(VLOOKUP($B214,Rose!D$4:J$32,4,FALSE)),,VLOOKUP($B214,Rose!D$4:J$32,4,FALSE))</f>
        <v>0</v>
      </c>
      <c r="T214" s="11">
        <f>IF(ISERROR(VLOOKUP($B214,Rose!L$4:Q$32,4,FALSE)),,VLOOKUP($B214,Rose!L$4:Q$32,4,FALSE))</f>
        <v>0</v>
      </c>
      <c r="U214" s="11">
        <f>IF(ISERROR(VLOOKUP($B214,Rose!S$4:X$32,4,FALSE)),,VLOOKUP($B214,Rose!S$4:X$32,4,FALSE))</f>
        <v>0</v>
      </c>
      <c r="V214" s="11">
        <f>IF(ISERROR(VLOOKUP($B214,Rose!Z$4:AE$32,4,FALSE)),,VLOOKUP($B214,Rose!Z$4:AE$32,4,FALSE))</f>
        <v>0</v>
      </c>
      <c r="W214" s="11">
        <f>IF(ISERROR(VLOOKUP($B214,Rose!AG$4:AL$32,4,FALSE)),,VLOOKUP($B214,Rose!AG$4:AL$32,4,FALSE))</f>
        <v>0</v>
      </c>
      <c r="X214" s="11">
        <f>IF(ISERROR(VLOOKUP($B214,Rose!AN$4:AS$32,4,FALSE)),,VLOOKUP($B214,Rose!AN$4:AS$32,4,FALSE))</f>
        <v>0</v>
      </c>
      <c r="Y214" s="11">
        <f>IF(ISERROR(VLOOKUP($B214,Rose!AU$4:AZ$32,4,FALSE)),,VLOOKUP($B214,Rose!AU$4:AZ$32,4,FALSE))</f>
        <v>0</v>
      </c>
      <c r="Z214" s="11">
        <f>IF(ISERROR(VLOOKUP($B214,Rose!BB$4:BG$32,4,FALSE)),,VLOOKUP($B214,Rose!BB$4:BG$32,4,FALSE))</f>
        <v>0</v>
      </c>
      <c r="AA214" s="11">
        <f>IF(ISERROR(VLOOKUP($B214,Rose!BI$4:BN$32,4,FALSE)),,VLOOKUP($B214,Rose!BI$4:BN$32,4,FALSE))</f>
        <v>0</v>
      </c>
      <c r="AB214" s="11">
        <f>IF(ISERROR(VLOOKUP($B214,Rose!BP$4:BU$32,4,FALSE)),,VLOOKUP($B214,Rose!BP$4:BU$32,4,FALSE))</f>
        <v>0</v>
      </c>
    </row>
    <row r="215" spans="1:28" ht="20" customHeight="1" x14ac:dyDescent="0.15">
      <c r="A215" s="11" t="s">
        <v>28</v>
      </c>
      <c r="B215" s="11" t="s">
        <v>225</v>
      </c>
      <c r="C215" s="11" t="s">
        <v>664</v>
      </c>
      <c r="D215" s="11">
        <v>22</v>
      </c>
      <c r="E215" s="11">
        <v>2</v>
      </c>
      <c r="F215" s="11">
        <v>6.25</v>
      </c>
      <c r="G215" s="11">
        <v>6.25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Q215" s="13"/>
      <c r="R215" s="13"/>
      <c r="S215" s="11">
        <f>IF(ISERROR(VLOOKUP($B215,Rose!D$4:J$32,4,FALSE)),,VLOOKUP($B215,Rose!D$4:J$32,4,FALSE))</f>
        <v>0</v>
      </c>
      <c r="T215" s="11">
        <f>IF(ISERROR(VLOOKUP($B215,Rose!L$4:Q$32,4,FALSE)),,VLOOKUP($B215,Rose!L$4:Q$32,4,FALSE))</f>
        <v>0</v>
      </c>
      <c r="U215" s="11">
        <f>IF(ISERROR(VLOOKUP($B215,Rose!S$4:X$32,4,FALSE)),,VLOOKUP($B215,Rose!S$4:X$32,4,FALSE))</f>
        <v>0</v>
      </c>
      <c r="V215" s="11">
        <f>IF(ISERROR(VLOOKUP($B215,Rose!Z$4:AE$32,4,FALSE)),,VLOOKUP($B215,Rose!Z$4:AE$32,4,FALSE))</f>
        <v>0</v>
      </c>
      <c r="W215" s="11">
        <f>IF(ISERROR(VLOOKUP($B215,Rose!AG$4:AL$32,4,FALSE)),,VLOOKUP($B215,Rose!AG$4:AL$32,4,FALSE))</f>
        <v>0</v>
      </c>
      <c r="X215" s="11">
        <f>IF(ISERROR(VLOOKUP($B215,Rose!AN$4:AS$32,4,FALSE)),,VLOOKUP($B215,Rose!AN$4:AS$32,4,FALSE))</f>
        <v>0</v>
      </c>
      <c r="Y215" s="11">
        <f>IF(ISERROR(VLOOKUP($B215,Rose!AU$4:AZ$32,4,FALSE)),,VLOOKUP($B215,Rose!AU$4:AZ$32,4,FALSE))</f>
        <v>0</v>
      </c>
      <c r="Z215" s="11">
        <f>IF(ISERROR(VLOOKUP($B215,Rose!BB$4:BG$32,4,FALSE)),,VLOOKUP($B215,Rose!BB$4:BG$32,4,FALSE))</f>
        <v>0</v>
      </c>
      <c r="AA215" s="11">
        <f>IF(ISERROR(VLOOKUP($B215,Rose!BI$4:BN$32,4,FALSE)),,VLOOKUP($B215,Rose!BI$4:BN$32,4,FALSE))</f>
        <v>0</v>
      </c>
      <c r="AB215" s="11">
        <f>IF(ISERROR(VLOOKUP($B215,Rose!BP$4:BU$32,4,FALSE)),,VLOOKUP($B215,Rose!BP$4:BU$32,4,FALSE))</f>
        <v>0</v>
      </c>
    </row>
    <row r="216" spans="1:28" ht="20" customHeight="1" x14ac:dyDescent="0.15">
      <c r="A216" s="11" t="s">
        <v>28</v>
      </c>
      <c r="B216" s="11" t="s">
        <v>423</v>
      </c>
      <c r="C216" s="11" t="s">
        <v>194</v>
      </c>
      <c r="D216" s="11">
        <v>15</v>
      </c>
      <c r="E216" s="11">
        <v>21</v>
      </c>
      <c r="F216" s="11">
        <v>6.1131000000000002</v>
      </c>
      <c r="G216" s="11">
        <v>6.1131000000000002</v>
      </c>
      <c r="H216" s="11">
        <v>0</v>
      </c>
      <c r="I216" s="11">
        <v>0</v>
      </c>
      <c r="J216" s="11">
        <v>0</v>
      </c>
      <c r="K216" s="11">
        <v>0</v>
      </c>
      <c r="L216" s="11">
        <v>3</v>
      </c>
      <c r="M216" s="11">
        <v>5</v>
      </c>
      <c r="N216" s="11">
        <v>0</v>
      </c>
      <c r="O216" s="11">
        <v>0</v>
      </c>
      <c r="Q216" s="13"/>
      <c r="R216" s="13"/>
      <c r="S216" s="11">
        <f>IF(ISERROR(VLOOKUP($B216,Rose!D$4:J$32,4,FALSE)),,VLOOKUP($B216,Rose!D$4:J$32,4,FALSE))</f>
        <v>0</v>
      </c>
      <c r="T216" s="11">
        <f>IF(ISERROR(VLOOKUP($B216,Rose!L$4:Q$32,4,FALSE)),,VLOOKUP($B216,Rose!L$4:Q$32,4,FALSE))</f>
        <v>1</v>
      </c>
      <c r="U216" s="11">
        <f>IF(ISERROR(VLOOKUP($B216,Rose!S$4:X$32,4,FALSE)),,VLOOKUP($B216,Rose!S$4:X$32,4,FALSE))</f>
        <v>0</v>
      </c>
      <c r="V216" s="11">
        <f>IF(ISERROR(VLOOKUP($B216,Rose!Z$4:AE$32,4,FALSE)),,VLOOKUP($B216,Rose!Z$4:AE$32,4,FALSE))</f>
        <v>0</v>
      </c>
      <c r="W216" s="11">
        <f>IF(ISERROR(VLOOKUP($B216,Rose!AG$4:AL$32,4,FALSE)),,VLOOKUP($B216,Rose!AG$4:AL$32,4,FALSE))</f>
        <v>0</v>
      </c>
      <c r="X216" s="11">
        <f>IF(ISERROR(VLOOKUP($B216,Rose!AN$4:AS$32,4,FALSE)),,VLOOKUP($B216,Rose!AN$4:AS$32,4,FALSE))</f>
        <v>0</v>
      </c>
      <c r="Y216" s="11">
        <f>IF(ISERROR(VLOOKUP($B216,Rose!AU$4:AZ$32,4,FALSE)),,VLOOKUP($B216,Rose!AU$4:AZ$32,4,FALSE))</f>
        <v>0</v>
      </c>
      <c r="Z216" s="11">
        <f>IF(ISERROR(VLOOKUP($B216,Rose!BB$4:BG$32,4,FALSE)),,VLOOKUP($B216,Rose!BB$4:BG$32,4,FALSE))</f>
        <v>0</v>
      </c>
      <c r="AA216" s="11">
        <f>IF(ISERROR(VLOOKUP($B216,Rose!BI$4:BN$32,4,FALSE)),,VLOOKUP($B216,Rose!BI$4:BN$32,4,FALSE))</f>
        <v>0</v>
      </c>
      <c r="AB216" s="11">
        <f>IF(ISERROR(VLOOKUP($B216,Rose!BP$4:BU$32,4,FALSE)),,VLOOKUP($B216,Rose!BP$4:BU$32,4,FALSE))</f>
        <v>0</v>
      </c>
    </row>
    <row r="217" spans="1:28" ht="20" customHeight="1" x14ac:dyDescent="0.15">
      <c r="A217" s="11" t="s">
        <v>28</v>
      </c>
      <c r="B217" s="11" t="s">
        <v>495</v>
      </c>
      <c r="C217" s="11" t="s">
        <v>664</v>
      </c>
      <c r="D217" s="11">
        <v>6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Q217" s="13"/>
      <c r="R217" s="13"/>
      <c r="S217" s="11">
        <f>IF(ISERROR(VLOOKUP($B217,Rose!D$4:J$32,4,FALSE)),,VLOOKUP($B217,Rose!D$4:J$32,4,FALSE))</f>
        <v>0</v>
      </c>
      <c r="T217" s="11">
        <f>IF(ISERROR(VLOOKUP($B217,Rose!L$4:Q$32,4,FALSE)),,VLOOKUP($B217,Rose!L$4:Q$32,4,FALSE))</f>
        <v>0</v>
      </c>
      <c r="U217" s="11">
        <f>IF(ISERROR(VLOOKUP($B217,Rose!S$4:X$32,4,FALSE)),,VLOOKUP($B217,Rose!S$4:X$32,4,FALSE))</f>
        <v>0</v>
      </c>
      <c r="V217" s="11">
        <f>IF(ISERROR(VLOOKUP($B217,Rose!Z$4:AE$32,4,FALSE)),,VLOOKUP($B217,Rose!Z$4:AE$32,4,FALSE))</f>
        <v>0</v>
      </c>
      <c r="W217" s="11">
        <f>IF(ISERROR(VLOOKUP($B217,Rose!AG$4:AL$32,4,FALSE)),,VLOOKUP($B217,Rose!AG$4:AL$32,4,FALSE))</f>
        <v>0</v>
      </c>
      <c r="X217" s="11">
        <f>IF(ISERROR(VLOOKUP($B217,Rose!AN$4:AS$32,4,FALSE)),,VLOOKUP($B217,Rose!AN$4:AS$32,4,FALSE))</f>
        <v>0</v>
      </c>
      <c r="Y217" s="11">
        <f>IF(ISERROR(VLOOKUP($B217,Rose!AU$4:AZ$32,4,FALSE)),,VLOOKUP($B217,Rose!AU$4:AZ$32,4,FALSE))</f>
        <v>0</v>
      </c>
      <c r="Z217" s="11">
        <f>IF(ISERROR(VLOOKUP($B217,Rose!BB$4:BG$32,4,FALSE)),,VLOOKUP($B217,Rose!BB$4:BG$32,4,FALSE))</f>
        <v>0</v>
      </c>
      <c r="AA217" s="11">
        <f>IF(ISERROR(VLOOKUP($B217,Rose!BI$4:BN$32,4,FALSE)),,VLOOKUP($B217,Rose!BI$4:BN$32,4,FALSE))</f>
        <v>0</v>
      </c>
      <c r="AB217" s="11">
        <f>IF(ISERROR(VLOOKUP($B217,Rose!BP$4:BU$32,4,FALSE)),,VLOOKUP($B217,Rose!BP$4:BU$32,4,FALSE))</f>
        <v>0</v>
      </c>
    </row>
    <row r="218" spans="1:28" ht="20" customHeight="1" x14ac:dyDescent="0.15">
      <c r="A218" s="11" t="s">
        <v>28</v>
      </c>
      <c r="B218" s="11" t="s">
        <v>722</v>
      </c>
      <c r="C218" s="11" t="s">
        <v>664</v>
      </c>
      <c r="D218" s="11">
        <v>1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Q218" s="13"/>
      <c r="R218" s="13"/>
      <c r="S218" s="11">
        <f>IF(ISERROR(VLOOKUP($B218,Rose!D$4:J$32,4,FALSE)),,VLOOKUP($B218,Rose!D$4:J$32,4,FALSE))</f>
        <v>0</v>
      </c>
      <c r="T218" s="11">
        <f>IF(ISERROR(VLOOKUP($B218,Rose!L$4:Q$32,4,FALSE)),,VLOOKUP($B218,Rose!L$4:Q$32,4,FALSE))</f>
        <v>0</v>
      </c>
      <c r="U218" s="11">
        <f>IF(ISERROR(VLOOKUP($B218,Rose!S$4:X$32,4,FALSE)),,VLOOKUP($B218,Rose!S$4:X$32,4,FALSE))</f>
        <v>0</v>
      </c>
      <c r="V218" s="11">
        <f>IF(ISERROR(VLOOKUP($B218,Rose!Z$4:AE$32,4,FALSE)),,VLOOKUP($B218,Rose!Z$4:AE$32,4,FALSE))</f>
        <v>0</v>
      </c>
      <c r="W218" s="11">
        <f>IF(ISERROR(VLOOKUP($B218,Rose!AG$4:AL$32,4,FALSE)),,VLOOKUP($B218,Rose!AG$4:AL$32,4,FALSE))</f>
        <v>0</v>
      </c>
      <c r="X218" s="11">
        <f>IF(ISERROR(VLOOKUP($B218,Rose!AN$4:AS$32,4,FALSE)),,VLOOKUP($B218,Rose!AN$4:AS$32,4,FALSE))</f>
        <v>0</v>
      </c>
      <c r="Y218" s="11">
        <f>IF(ISERROR(VLOOKUP($B218,Rose!AU$4:AZ$32,4,FALSE)),,VLOOKUP($B218,Rose!AU$4:AZ$32,4,FALSE))</f>
        <v>0</v>
      </c>
      <c r="Z218" s="11">
        <f>IF(ISERROR(VLOOKUP($B218,Rose!BB$4:BG$32,4,FALSE)),,VLOOKUP($B218,Rose!BB$4:BG$32,4,FALSE))</f>
        <v>0</v>
      </c>
      <c r="AA218" s="11">
        <f>IF(ISERROR(VLOOKUP($B218,Rose!BI$4:BN$32,4,FALSE)),,VLOOKUP($B218,Rose!BI$4:BN$32,4,FALSE))</f>
        <v>0</v>
      </c>
      <c r="AB218" s="11">
        <f>IF(ISERROR(VLOOKUP($B218,Rose!BP$4:BU$32,4,FALSE)),,VLOOKUP($B218,Rose!BP$4:BU$32,4,FALSE))</f>
        <v>0</v>
      </c>
    </row>
    <row r="219" spans="1:28" ht="20" customHeight="1" x14ac:dyDescent="0.15">
      <c r="A219" s="11" t="s">
        <v>28</v>
      </c>
      <c r="B219" s="11" t="s">
        <v>319</v>
      </c>
      <c r="C219" s="11" t="s">
        <v>95</v>
      </c>
      <c r="D219" s="11">
        <v>23</v>
      </c>
      <c r="E219" s="11">
        <v>4</v>
      </c>
      <c r="F219" s="11">
        <v>5.90625</v>
      </c>
      <c r="G219" s="11">
        <v>5.65625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1</v>
      </c>
      <c r="O219" s="11">
        <v>0</v>
      </c>
      <c r="Q219" s="13"/>
      <c r="R219" s="13"/>
      <c r="S219" s="11">
        <f>IF(ISERROR(VLOOKUP($B219,Rose!D$4:J$32,4,FALSE)),,VLOOKUP($B219,Rose!D$4:J$32,4,FALSE))</f>
        <v>0</v>
      </c>
      <c r="T219" s="11">
        <f>IF(ISERROR(VLOOKUP($B219,Rose!L$4:Q$32,4,FALSE)),,VLOOKUP($B219,Rose!L$4:Q$32,4,FALSE))</f>
        <v>2</v>
      </c>
      <c r="U219" s="11">
        <f>IF(ISERROR(VLOOKUP($B219,Rose!S$4:X$32,4,FALSE)),,VLOOKUP($B219,Rose!S$4:X$32,4,FALSE))</f>
        <v>0</v>
      </c>
      <c r="V219" s="11">
        <f>IF(ISERROR(VLOOKUP($B219,Rose!Z$4:AE$32,4,FALSE)),,VLOOKUP($B219,Rose!Z$4:AE$32,4,FALSE))</f>
        <v>0</v>
      </c>
      <c r="W219" s="11">
        <f>IF(ISERROR(VLOOKUP($B219,Rose!AG$4:AL$32,4,FALSE)),,VLOOKUP($B219,Rose!AG$4:AL$32,4,FALSE))</f>
        <v>0</v>
      </c>
      <c r="X219" s="11">
        <f>IF(ISERROR(VLOOKUP($B219,Rose!AN$4:AS$32,4,FALSE)),,VLOOKUP($B219,Rose!AN$4:AS$32,4,FALSE))</f>
        <v>0</v>
      </c>
      <c r="Y219" s="11">
        <f>IF(ISERROR(VLOOKUP($B219,Rose!AU$4:AZ$32,4,FALSE)),,VLOOKUP($B219,Rose!AU$4:AZ$32,4,FALSE))</f>
        <v>0</v>
      </c>
      <c r="Z219" s="11">
        <f>IF(ISERROR(VLOOKUP($B219,Rose!BB$4:BG$32,4,FALSE)),,VLOOKUP($B219,Rose!BB$4:BG$32,4,FALSE))</f>
        <v>0</v>
      </c>
      <c r="AA219" s="11">
        <f>IF(ISERROR(VLOOKUP($B219,Rose!BI$4:BN$32,4,FALSE)),,VLOOKUP($B219,Rose!BI$4:BN$32,4,FALSE))</f>
        <v>0</v>
      </c>
      <c r="AB219" s="11">
        <f>IF(ISERROR(VLOOKUP($B219,Rose!BP$4:BU$32,4,FALSE)),,VLOOKUP($B219,Rose!BP$4:BU$32,4,FALSE))</f>
        <v>0</v>
      </c>
    </row>
    <row r="220" spans="1:28" ht="20" customHeight="1" x14ac:dyDescent="0.15">
      <c r="A220" s="11" t="s">
        <v>28</v>
      </c>
      <c r="B220" s="11" t="s">
        <v>320</v>
      </c>
      <c r="C220" s="11" t="s">
        <v>90</v>
      </c>
      <c r="D220" s="11">
        <v>24</v>
      </c>
      <c r="E220" s="11">
        <v>12</v>
      </c>
      <c r="F220" s="11">
        <v>5.8263299999999996</v>
      </c>
      <c r="G220" s="11">
        <v>5.7795399999999999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1</v>
      </c>
      <c r="N220" s="11">
        <v>0</v>
      </c>
      <c r="O220" s="11">
        <v>0</v>
      </c>
      <c r="Q220" s="13"/>
      <c r="R220" s="13"/>
      <c r="S220" s="11">
        <f>IF(ISERROR(VLOOKUP($B220,Rose!D$4:J$32,4,FALSE)),,VLOOKUP($B220,Rose!D$4:J$32,4,FALSE))</f>
        <v>0</v>
      </c>
      <c r="T220" s="11">
        <f>IF(ISERROR(VLOOKUP($B220,Rose!L$4:Q$32,4,FALSE)),,VLOOKUP($B220,Rose!L$4:Q$32,4,FALSE))</f>
        <v>0</v>
      </c>
      <c r="U220" s="11">
        <f>IF(ISERROR(VLOOKUP($B220,Rose!S$4:X$32,4,FALSE)),,VLOOKUP($B220,Rose!S$4:X$32,4,FALSE))</f>
        <v>0</v>
      </c>
      <c r="V220" s="11">
        <f>IF(ISERROR(VLOOKUP($B220,Rose!Z$4:AE$32,4,FALSE)),,VLOOKUP($B220,Rose!Z$4:AE$32,4,FALSE))</f>
        <v>0</v>
      </c>
      <c r="W220" s="11">
        <f>IF(ISERROR(VLOOKUP($B220,Rose!AG$4:AL$32,4,FALSE)),,VLOOKUP($B220,Rose!AG$4:AL$32,4,FALSE))</f>
        <v>0</v>
      </c>
      <c r="X220" s="11">
        <f>IF(ISERROR(VLOOKUP($B220,Rose!AN$4:AS$32,4,FALSE)),,VLOOKUP($B220,Rose!AN$4:AS$32,4,FALSE))</f>
        <v>0</v>
      </c>
      <c r="Y220" s="11">
        <f>IF(ISERROR(VLOOKUP($B220,Rose!AU$4:AZ$32,4,FALSE)),,VLOOKUP($B220,Rose!AU$4:AZ$32,4,FALSE))</f>
        <v>0</v>
      </c>
      <c r="Z220" s="11">
        <f>IF(ISERROR(VLOOKUP($B220,Rose!BB$4:BG$32,4,FALSE)),,VLOOKUP($B220,Rose!BB$4:BG$32,4,FALSE))</f>
        <v>0</v>
      </c>
      <c r="AA220" s="11">
        <f>IF(ISERROR(VLOOKUP($B220,Rose!BI$4:BN$32,4,FALSE)),,VLOOKUP($B220,Rose!BI$4:BN$32,4,FALSE))</f>
        <v>5</v>
      </c>
      <c r="AB220" s="11">
        <f>IF(ISERROR(VLOOKUP($B220,Rose!BP$4:BU$32,4,FALSE)),,VLOOKUP($B220,Rose!BP$4:BU$32,4,FALSE))</f>
        <v>0</v>
      </c>
    </row>
    <row r="221" spans="1:28" ht="20" customHeight="1" x14ac:dyDescent="0.15">
      <c r="A221" s="11" t="s">
        <v>28</v>
      </c>
      <c r="B221" s="11" t="s">
        <v>828</v>
      </c>
      <c r="C221" s="11" t="s">
        <v>244</v>
      </c>
      <c r="D221" s="11">
        <v>1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Q221" s="13"/>
      <c r="R221" s="13"/>
      <c r="S221" s="11">
        <f>IF(ISERROR(VLOOKUP($B221,Rose!D$4:J$32,4,FALSE)),,VLOOKUP($B221,Rose!D$4:J$32,4,FALSE))</f>
        <v>0</v>
      </c>
      <c r="T221" s="11">
        <f>IF(ISERROR(VLOOKUP($B221,Rose!L$4:Q$32,4,FALSE)),,VLOOKUP($B221,Rose!L$4:Q$32,4,FALSE))</f>
        <v>0</v>
      </c>
      <c r="U221" s="11">
        <f>IF(ISERROR(VLOOKUP($B221,Rose!S$4:X$32,4,FALSE)),,VLOOKUP($B221,Rose!S$4:X$32,4,FALSE))</f>
        <v>0</v>
      </c>
      <c r="V221" s="11">
        <f>IF(ISERROR(VLOOKUP($B221,Rose!Z$4:AE$32,4,FALSE)),,VLOOKUP($B221,Rose!Z$4:AE$32,4,FALSE))</f>
        <v>0</v>
      </c>
      <c r="W221" s="11">
        <f>IF(ISERROR(VLOOKUP($B221,Rose!AG$4:AL$32,4,FALSE)),,VLOOKUP($B221,Rose!AG$4:AL$32,4,FALSE))</f>
        <v>0</v>
      </c>
      <c r="X221" s="11">
        <f>IF(ISERROR(VLOOKUP($B221,Rose!AN$4:AS$32,4,FALSE)),,VLOOKUP($B221,Rose!AN$4:AS$32,4,FALSE))</f>
        <v>0</v>
      </c>
      <c r="Y221" s="11">
        <f>IF(ISERROR(VLOOKUP($B221,Rose!AU$4:AZ$32,4,FALSE)),,VLOOKUP($B221,Rose!AU$4:AZ$32,4,FALSE))</f>
        <v>0</v>
      </c>
      <c r="Z221" s="11">
        <f>IF(ISERROR(VLOOKUP($B221,Rose!BB$4:BG$32,4,FALSE)),,VLOOKUP($B221,Rose!BB$4:BG$32,4,FALSE))</f>
        <v>0</v>
      </c>
      <c r="AA221" s="11">
        <f>IF(ISERROR(VLOOKUP($B221,Rose!BI$4:BN$32,4,FALSE)),,VLOOKUP($B221,Rose!BI$4:BN$32,4,FALSE))</f>
        <v>0</v>
      </c>
      <c r="AB221" s="11">
        <f>IF(ISERROR(VLOOKUP($B221,Rose!BP$4:BU$32,4,FALSE)),,VLOOKUP($B221,Rose!BP$4:BU$32,4,FALSE))</f>
        <v>0</v>
      </c>
    </row>
    <row r="222" spans="1:28" ht="20" customHeight="1" x14ac:dyDescent="0.15">
      <c r="A222" s="11" t="s">
        <v>28</v>
      </c>
      <c r="B222" s="11" t="s">
        <v>886</v>
      </c>
      <c r="C222" s="11" t="s">
        <v>98</v>
      </c>
      <c r="D222" s="11">
        <v>5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Q222" s="13"/>
      <c r="R222" s="13"/>
      <c r="S222" s="11">
        <f>IF(ISERROR(VLOOKUP($B222,Rose!D$4:J$32,4,FALSE)),,VLOOKUP($B222,Rose!D$4:J$32,4,FALSE))</f>
        <v>0</v>
      </c>
      <c r="T222" s="11">
        <f>IF(ISERROR(VLOOKUP($B222,Rose!L$4:Q$32,4,FALSE)),,VLOOKUP($B222,Rose!L$4:Q$32,4,FALSE))</f>
        <v>0</v>
      </c>
      <c r="U222" s="11">
        <f>IF(ISERROR(VLOOKUP($B222,Rose!S$4:X$32,4,FALSE)),,VLOOKUP($B222,Rose!S$4:X$32,4,FALSE))</f>
        <v>0</v>
      </c>
      <c r="V222" s="11">
        <f>IF(ISERROR(VLOOKUP($B222,Rose!Z$4:AE$32,4,FALSE)),,VLOOKUP($B222,Rose!Z$4:AE$32,4,FALSE))</f>
        <v>0</v>
      </c>
      <c r="W222" s="11">
        <f>IF(ISERROR(VLOOKUP($B222,Rose!AG$4:AL$32,4,FALSE)),,VLOOKUP($B222,Rose!AG$4:AL$32,4,FALSE))</f>
        <v>0</v>
      </c>
      <c r="X222" s="11">
        <f>IF(ISERROR(VLOOKUP($B222,Rose!AN$4:AS$32,4,FALSE)),,VLOOKUP($B222,Rose!AN$4:AS$32,4,FALSE))</f>
        <v>0</v>
      </c>
      <c r="Y222" s="11">
        <f>IF(ISERROR(VLOOKUP($B222,Rose!AU$4:AZ$32,4,FALSE)),,VLOOKUP($B222,Rose!AU$4:AZ$32,4,FALSE))</f>
        <v>0</v>
      </c>
      <c r="Z222" s="11">
        <f>IF(ISERROR(VLOOKUP($B222,Rose!BB$4:BG$32,4,FALSE)),,VLOOKUP($B222,Rose!BB$4:BG$32,4,FALSE))</f>
        <v>0</v>
      </c>
      <c r="AA222" s="11">
        <f>IF(ISERROR(VLOOKUP($B222,Rose!BI$4:BN$32,4,FALSE)),,VLOOKUP($B222,Rose!BI$4:BN$32,4,FALSE))</f>
        <v>0</v>
      </c>
      <c r="AB222" s="11">
        <f>IF(ISERROR(VLOOKUP($B222,Rose!BP$4:BU$32,4,FALSE)),,VLOOKUP($B222,Rose!BP$4:BU$32,4,FALSE))</f>
        <v>0</v>
      </c>
    </row>
    <row r="223" spans="1:28" ht="20" customHeight="1" x14ac:dyDescent="0.15">
      <c r="A223" s="11" t="s">
        <v>28</v>
      </c>
      <c r="B223" s="11" t="s">
        <v>678</v>
      </c>
      <c r="C223" s="11" t="s">
        <v>664</v>
      </c>
      <c r="D223" s="11">
        <v>13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Q223" s="13"/>
      <c r="R223" s="13"/>
      <c r="S223" s="11">
        <f>IF(ISERROR(VLOOKUP($B223,Rose!D$4:J$32,4,FALSE)),,VLOOKUP($B223,Rose!D$4:J$32,4,FALSE))</f>
        <v>0</v>
      </c>
      <c r="T223" s="11">
        <f>IF(ISERROR(VLOOKUP($B223,Rose!L$4:Q$32,4,FALSE)),,VLOOKUP($B223,Rose!L$4:Q$32,4,FALSE))</f>
        <v>0</v>
      </c>
      <c r="U223" s="11">
        <f>IF(ISERROR(VLOOKUP($B223,Rose!S$4:X$32,4,FALSE)),,VLOOKUP($B223,Rose!S$4:X$32,4,FALSE))</f>
        <v>0</v>
      </c>
      <c r="V223" s="11">
        <f>IF(ISERROR(VLOOKUP($B223,Rose!Z$4:AE$32,4,FALSE)),,VLOOKUP($B223,Rose!Z$4:AE$32,4,FALSE))</f>
        <v>0</v>
      </c>
      <c r="W223" s="11">
        <f>IF(ISERROR(VLOOKUP($B223,Rose!AG$4:AL$32,4,FALSE)),,VLOOKUP($B223,Rose!AG$4:AL$32,4,FALSE))</f>
        <v>0</v>
      </c>
      <c r="X223" s="11">
        <f>IF(ISERROR(VLOOKUP($B223,Rose!AN$4:AS$32,4,FALSE)),,VLOOKUP($B223,Rose!AN$4:AS$32,4,FALSE))</f>
        <v>0</v>
      </c>
      <c r="Y223" s="11">
        <f>IF(ISERROR(VLOOKUP($B223,Rose!AU$4:AZ$32,4,FALSE)),,VLOOKUP($B223,Rose!AU$4:AZ$32,4,FALSE))</f>
        <v>0</v>
      </c>
      <c r="Z223" s="11">
        <f>IF(ISERROR(VLOOKUP($B223,Rose!BB$4:BG$32,4,FALSE)),,VLOOKUP($B223,Rose!BB$4:BG$32,4,FALSE))</f>
        <v>0</v>
      </c>
      <c r="AA223" s="11">
        <f>IF(ISERROR(VLOOKUP($B223,Rose!BI$4:BN$32,4,FALSE)),,VLOOKUP($B223,Rose!BI$4:BN$32,4,FALSE))</f>
        <v>0</v>
      </c>
      <c r="AB223" s="11">
        <f>IF(ISERROR(VLOOKUP($B223,Rose!BP$4:BU$32,4,FALSE)),,VLOOKUP($B223,Rose!BP$4:BU$32,4,FALSE))</f>
        <v>0</v>
      </c>
    </row>
    <row r="224" spans="1:28" ht="20" customHeight="1" x14ac:dyDescent="0.15">
      <c r="A224" s="11" t="s">
        <v>28</v>
      </c>
      <c r="B224" s="11" t="s">
        <v>329</v>
      </c>
      <c r="C224" s="11" t="s">
        <v>95</v>
      </c>
      <c r="D224" s="11">
        <v>25</v>
      </c>
      <c r="E224" s="11">
        <v>22</v>
      </c>
      <c r="F224" s="11">
        <v>5.9772699999999999</v>
      </c>
      <c r="G224" s="11">
        <v>6</v>
      </c>
      <c r="H224" s="11">
        <v>0</v>
      </c>
      <c r="I224" s="11">
        <v>0</v>
      </c>
      <c r="J224" s="11">
        <v>0</v>
      </c>
      <c r="K224" s="11">
        <v>0</v>
      </c>
      <c r="L224" s="11">
        <v>2</v>
      </c>
      <c r="M224" s="11">
        <v>3</v>
      </c>
      <c r="N224" s="11">
        <v>0</v>
      </c>
      <c r="O224" s="11">
        <v>0</v>
      </c>
      <c r="Q224" s="13"/>
      <c r="R224" s="13"/>
      <c r="S224" s="11">
        <f>IF(ISERROR(VLOOKUP($B224,Rose!D$4:J$32,4,FALSE)),,VLOOKUP($B224,Rose!D$4:J$32,4,FALSE))</f>
        <v>0</v>
      </c>
      <c r="T224" s="11">
        <f>IF(ISERROR(VLOOKUP($B224,Rose!L$4:Q$32,4,FALSE)),,VLOOKUP($B224,Rose!L$4:Q$32,4,FALSE))</f>
        <v>0</v>
      </c>
      <c r="U224" s="11">
        <f>IF(ISERROR(VLOOKUP($B224,Rose!S$4:X$32,4,FALSE)),,VLOOKUP($B224,Rose!S$4:X$32,4,FALSE))</f>
        <v>0</v>
      </c>
      <c r="V224" s="11">
        <f>IF(ISERROR(VLOOKUP($B224,Rose!Z$4:AE$32,4,FALSE)),,VLOOKUP($B224,Rose!Z$4:AE$32,4,FALSE))</f>
        <v>0</v>
      </c>
      <c r="W224" s="11">
        <f>IF(ISERROR(VLOOKUP($B224,Rose!AG$4:AL$32,4,FALSE)),,VLOOKUP($B224,Rose!AG$4:AL$32,4,FALSE))</f>
        <v>0</v>
      </c>
      <c r="X224" s="11">
        <f>IF(ISERROR(VLOOKUP($B224,Rose!AN$4:AS$32,4,FALSE)),,VLOOKUP($B224,Rose!AN$4:AS$32,4,FALSE))</f>
        <v>0</v>
      </c>
      <c r="Y224" s="11">
        <f>IF(ISERROR(VLOOKUP($B224,Rose!AU$4:AZ$32,4,FALSE)),,VLOOKUP($B224,Rose!AU$4:AZ$32,4,FALSE))</f>
        <v>0</v>
      </c>
      <c r="Z224" s="11">
        <f>IF(ISERROR(VLOOKUP($B224,Rose!BB$4:BG$32,4,FALSE)),,VLOOKUP($B224,Rose!BB$4:BG$32,4,FALSE))</f>
        <v>0</v>
      </c>
      <c r="AA224" s="11">
        <f>IF(ISERROR(VLOOKUP($B224,Rose!BI$4:BN$32,4,FALSE)),,VLOOKUP($B224,Rose!BI$4:BN$32,4,FALSE))</f>
        <v>0</v>
      </c>
      <c r="AB224" s="11">
        <f>IF(ISERROR(VLOOKUP($B224,Rose!BP$4:BU$32,4,FALSE)),,VLOOKUP($B224,Rose!BP$4:BU$32,4,FALSE))</f>
        <v>3</v>
      </c>
    </row>
    <row r="225" spans="1:28" ht="20" customHeight="1" x14ac:dyDescent="0.15">
      <c r="A225" s="11" t="s">
        <v>28</v>
      </c>
      <c r="B225" s="11" t="s">
        <v>859</v>
      </c>
      <c r="C225" s="11" t="s">
        <v>96</v>
      </c>
      <c r="D225" s="11">
        <v>19</v>
      </c>
      <c r="E225" s="11">
        <v>2</v>
      </c>
      <c r="F225" s="11">
        <v>6.25</v>
      </c>
      <c r="G225" s="11">
        <v>6.25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Q225" s="13"/>
      <c r="R225" s="13"/>
      <c r="S225" s="11">
        <f>IF(ISERROR(VLOOKUP($B225,Rose!D$4:J$32,4,FALSE)),,VLOOKUP($B225,Rose!D$4:J$32,4,FALSE))</f>
        <v>0</v>
      </c>
      <c r="T225" s="11">
        <f>IF(ISERROR(VLOOKUP($B225,Rose!L$4:Q$32,4,FALSE)),,VLOOKUP($B225,Rose!L$4:Q$32,4,FALSE))</f>
        <v>0</v>
      </c>
      <c r="U225" s="11">
        <f>IF(ISERROR(VLOOKUP($B225,Rose!S$4:X$32,4,FALSE)),,VLOOKUP($B225,Rose!S$4:X$32,4,FALSE))</f>
        <v>0</v>
      </c>
      <c r="V225" s="11">
        <f>IF(ISERROR(VLOOKUP($B225,Rose!Z$4:AE$32,4,FALSE)),,VLOOKUP($B225,Rose!Z$4:AE$32,4,FALSE))</f>
        <v>0</v>
      </c>
      <c r="W225" s="11">
        <f>IF(ISERROR(VLOOKUP($B225,Rose!AG$4:AL$32,4,FALSE)),,VLOOKUP($B225,Rose!AG$4:AL$32,4,FALSE))</f>
        <v>0</v>
      </c>
      <c r="X225" s="11">
        <f>IF(ISERROR(VLOOKUP($B225,Rose!AN$4:AS$32,4,FALSE)),,VLOOKUP($B225,Rose!AN$4:AS$32,4,FALSE))</f>
        <v>0</v>
      </c>
      <c r="Y225" s="11">
        <f>IF(ISERROR(VLOOKUP($B225,Rose!AU$4:AZ$32,4,FALSE)),,VLOOKUP($B225,Rose!AU$4:AZ$32,4,FALSE))</f>
        <v>0</v>
      </c>
      <c r="Z225" s="11">
        <f>IF(ISERROR(VLOOKUP($B225,Rose!BB$4:BG$32,4,FALSE)),,VLOOKUP($B225,Rose!BB$4:BG$32,4,FALSE))</f>
        <v>0</v>
      </c>
      <c r="AA225" s="11">
        <f>IF(ISERROR(VLOOKUP($B225,Rose!BI$4:BN$32,4,FALSE)),,VLOOKUP($B225,Rose!BI$4:BN$32,4,FALSE))</f>
        <v>0</v>
      </c>
      <c r="AB225" s="11">
        <f>IF(ISERROR(VLOOKUP($B225,Rose!BP$4:BU$32,4,FALSE)),,VLOOKUP($B225,Rose!BP$4:BU$32,4,FALSE))</f>
        <v>0</v>
      </c>
    </row>
    <row r="226" spans="1:28" ht="20" customHeight="1" x14ac:dyDescent="0.15">
      <c r="A226" s="11" t="s">
        <v>28</v>
      </c>
      <c r="B226" s="11" t="s">
        <v>723</v>
      </c>
      <c r="C226" s="11" t="s">
        <v>521</v>
      </c>
      <c r="D226" s="11">
        <v>21</v>
      </c>
      <c r="E226" s="11">
        <v>10</v>
      </c>
      <c r="F226" s="11">
        <v>6.05</v>
      </c>
      <c r="G226" s="11">
        <v>6</v>
      </c>
      <c r="H226" s="11">
        <v>0</v>
      </c>
      <c r="I226" s="11">
        <v>0</v>
      </c>
      <c r="J226" s="11">
        <v>0</v>
      </c>
      <c r="K226" s="11">
        <v>0</v>
      </c>
      <c r="L226" s="11">
        <v>1</v>
      </c>
      <c r="M226" s="11">
        <v>3</v>
      </c>
      <c r="N226" s="11">
        <v>0</v>
      </c>
      <c r="O226" s="11">
        <v>0</v>
      </c>
      <c r="Q226" s="13"/>
      <c r="R226" s="13"/>
      <c r="S226" s="11">
        <f>IF(ISERROR(VLOOKUP($B226,Rose!D$4:J$32,4,FALSE)),,VLOOKUP($B226,Rose!D$4:J$32,4,FALSE))</f>
        <v>0</v>
      </c>
      <c r="T226" s="11">
        <f>IF(ISERROR(VLOOKUP($B226,Rose!L$4:Q$32,4,FALSE)),,VLOOKUP($B226,Rose!L$4:Q$32,4,FALSE))</f>
        <v>0</v>
      </c>
      <c r="U226" s="11">
        <f>IF(ISERROR(VLOOKUP($B226,Rose!S$4:X$32,4,FALSE)),,VLOOKUP($B226,Rose!S$4:X$32,4,FALSE))</f>
        <v>0</v>
      </c>
      <c r="V226" s="11">
        <f>IF(ISERROR(VLOOKUP($B226,Rose!Z$4:AE$32,4,FALSE)),,VLOOKUP($B226,Rose!Z$4:AE$32,4,FALSE))</f>
        <v>0</v>
      </c>
      <c r="W226" s="11">
        <f>IF(ISERROR(VLOOKUP($B226,Rose!AG$4:AL$32,4,FALSE)),,VLOOKUP($B226,Rose!AG$4:AL$32,4,FALSE))</f>
        <v>0</v>
      </c>
      <c r="X226" s="11">
        <f>IF(ISERROR(VLOOKUP($B226,Rose!AN$4:AS$32,4,FALSE)),,VLOOKUP($B226,Rose!AN$4:AS$32,4,FALSE))</f>
        <v>0</v>
      </c>
      <c r="Y226" s="11">
        <f>IF(ISERROR(VLOOKUP($B226,Rose!AU$4:AZ$32,4,FALSE)),,VLOOKUP($B226,Rose!AU$4:AZ$32,4,FALSE))</f>
        <v>0</v>
      </c>
      <c r="Z226" s="11">
        <f>IF(ISERROR(VLOOKUP($B226,Rose!BB$4:BG$32,4,FALSE)),,VLOOKUP($B226,Rose!BB$4:BG$32,4,FALSE))</f>
        <v>0</v>
      </c>
      <c r="AA226" s="11">
        <f>IF(ISERROR(VLOOKUP($B226,Rose!BI$4:BN$32,4,FALSE)),,VLOOKUP($B226,Rose!BI$4:BN$32,4,FALSE))</f>
        <v>0</v>
      </c>
      <c r="AB226" s="11">
        <f>IF(ISERROR(VLOOKUP($B226,Rose!BP$4:BU$32,4,FALSE)),,VLOOKUP($B226,Rose!BP$4:BU$32,4,FALSE))</f>
        <v>0</v>
      </c>
    </row>
    <row r="227" spans="1:28" ht="20" customHeight="1" x14ac:dyDescent="0.15">
      <c r="A227" s="11" t="s">
        <v>28</v>
      </c>
      <c r="B227" s="11" t="s">
        <v>33</v>
      </c>
      <c r="C227" s="11" t="s">
        <v>98</v>
      </c>
      <c r="D227" s="11">
        <v>28</v>
      </c>
      <c r="E227" s="11">
        <v>19</v>
      </c>
      <c r="F227" s="11">
        <v>5.9276299999999997</v>
      </c>
      <c r="G227" s="11">
        <v>5.8486799999999999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1</v>
      </c>
      <c r="N227" s="11">
        <v>1</v>
      </c>
      <c r="O227" s="11">
        <v>0</v>
      </c>
      <c r="Q227" s="13"/>
      <c r="R227" s="13"/>
      <c r="S227" s="11">
        <f>IF(ISERROR(VLOOKUP($B227,Rose!D$4:J$32,4,FALSE)),,VLOOKUP($B227,Rose!D$4:J$32,4,FALSE))</f>
        <v>0</v>
      </c>
      <c r="T227" s="11">
        <f>IF(ISERROR(VLOOKUP($B227,Rose!L$4:Q$32,4,FALSE)),,VLOOKUP($B227,Rose!L$4:Q$32,4,FALSE))</f>
        <v>0</v>
      </c>
      <c r="U227" s="11">
        <f>IF(ISERROR(VLOOKUP($B227,Rose!S$4:X$32,4,FALSE)),,VLOOKUP($B227,Rose!S$4:X$32,4,FALSE))</f>
        <v>0</v>
      </c>
      <c r="V227" s="11">
        <f>IF(ISERROR(VLOOKUP($B227,Rose!Z$4:AE$32,4,FALSE)),,VLOOKUP($B227,Rose!Z$4:AE$32,4,FALSE))</f>
        <v>0</v>
      </c>
      <c r="W227" s="11">
        <f>IF(ISERROR(VLOOKUP($B227,Rose!AG$4:AL$32,4,FALSE)),,VLOOKUP($B227,Rose!AG$4:AL$32,4,FALSE))</f>
        <v>0</v>
      </c>
      <c r="X227" s="11">
        <f>IF(ISERROR(VLOOKUP($B227,Rose!AN$4:AS$32,4,FALSE)),,VLOOKUP($B227,Rose!AN$4:AS$32,4,FALSE))</f>
        <v>5</v>
      </c>
      <c r="Y227" s="11">
        <f>IF(ISERROR(VLOOKUP($B227,Rose!AU$4:AZ$32,4,FALSE)),,VLOOKUP($B227,Rose!AU$4:AZ$32,4,FALSE))</f>
        <v>0</v>
      </c>
      <c r="Z227" s="11">
        <f>IF(ISERROR(VLOOKUP($B227,Rose!BB$4:BG$32,4,FALSE)),,VLOOKUP($B227,Rose!BB$4:BG$32,4,FALSE))</f>
        <v>0</v>
      </c>
      <c r="AA227" s="11">
        <f>IF(ISERROR(VLOOKUP($B227,Rose!BI$4:BN$32,4,FALSE)),,VLOOKUP($B227,Rose!BI$4:BN$32,4,FALSE))</f>
        <v>0</v>
      </c>
      <c r="AB227" s="11">
        <f>IF(ISERROR(VLOOKUP($B227,Rose!BP$4:BU$32,4,FALSE)),,VLOOKUP($B227,Rose!BP$4:BU$32,4,FALSE))</f>
        <v>0</v>
      </c>
    </row>
    <row r="228" spans="1:28" ht="20" customHeight="1" x14ac:dyDescent="0.15">
      <c r="A228" s="11" t="s">
        <v>28</v>
      </c>
      <c r="B228" s="11" t="s">
        <v>578</v>
      </c>
      <c r="C228" s="11" t="s">
        <v>100</v>
      </c>
      <c r="D228" s="11">
        <v>3</v>
      </c>
      <c r="E228" s="11">
        <v>5</v>
      </c>
      <c r="F228" s="11">
        <v>5.6749999999999998</v>
      </c>
      <c r="G228" s="11">
        <v>5.6749999999999998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Q228" s="13"/>
      <c r="R228" s="13"/>
      <c r="S228" s="11">
        <f>IF(ISERROR(VLOOKUP($B228,Rose!D$4:J$32,4,FALSE)),,VLOOKUP($B228,Rose!D$4:J$32,4,FALSE))</f>
        <v>0</v>
      </c>
      <c r="T228" s="11">
        <f>IF(ISERROR(VLOOKUP($B228,Rose!L$4:Q$32,4,FALSE)),,VLOOKUP($B228,Rose!L$4:Q$32,4,FALSE))</f>
        <v>0</v>
      </c>
      <c r="U228" s="11">
        <f>IF(ISERROR(VLOOKUP($B228,Rose!S$4:X$32,4,FALSE)),,VLOOKUP($B228,Rose!S$4:X$32,4,FALSE))</f>
        <v>0</v>
      </c>
      <c r="V228" s="11">
        <f>IF(ISERROR(VLOOKUP($B228,Rose!Z$4:AE$32,4,FALSE)),,VLOOKUP($B228,Rose!Z$4:AE$32,4,FALSE))</f>
        <v>0</v>
      </c>
      <c r="W228" s="11">
        <f>IF(ISERROR(VLOOKUP($B228,Rose!AG$4:AL$32,4,FALSE)),,VLOOKUP($B228,Rose!AG$4:AL$32,4,FALSE))</f>
        <v>0</v>
      </c>
      <c r="X228" s="11">
        <f>IF(ISERROR(VLOOKUP($B228,Rose!AN$4:AS$32,4,FALSE)),,VLOOKUP($B228,Rose!AN$4:AS$32,4,FALSE))</f>
        <v>0</v>
      </c>
      <c r="Y228" s="11">
        <f>IF(ISERROR(VLOOKUP($B228,Rose!AU$4:AZ$32,4,FALSE)),,VLOOKUP($B228,Rose!AU$4:AZ$32,4,FALSE))</f>
        <v>0</v>
      </c>
      <c r="Z228" s="11">
        <f>IF(ISERROR(VLOOKUP($B228,Rose!BB$4:BG$32,4,FALSE)),,VLOOKUP($B228,Rose!BB$4:BG$32,4,FALSE))</f>
        <v>0</v>
      </c>
      <c r="AA228" s="11">
        <f>IF(ISERROR(VLOOKUP($B228,Rose!BI$4:BN$32,4,FALSE)),,VLOOKUP($B228,Rose!BI$4:BN$32,4,FALSE))</f>
        <v>0</v>
      </c>
      <c r="AB228" s="11">
        <f>IF(ISERROR(VLOOKUP($B228,Rose!BP$4:BU$32,4,FALSE)),,VLOOKUP($B228,Rose!BP$4:BU$32,4,FALSE))</f>
        <v>0</v>
      </c>
    </row>
    <row r="229" spans="1:28" ht="20" customHeight="1" x14ac:dyDescent="0.15">
      <c r="A229" s="11" t="s">
        <v>28</v>
      </c>
      <c r="B229" s="11" t="s">
        <v>124</v>
      </c>
      <c r="C229" s="11" t="s">
        <v>92</v>
      </c>
      <c r="D229" s="11">
        <v>46</v>
      </c>
      <c r="E229" s="11">
        <v>23</v>
      </c>
      <c r="F229" s="11">
        <v>6.3152200000000001</v>
      </c>
      <c r="G229" s="11">
        <v>6.4456499999999997</v>
      </c>
      <c r="H229" s="11">
        <v>1</v>
      </c>
      <c r="I229" s="11">
        <v>0</v>
      </c>
      <c r="J229" s="11">
        <v>0</v>
      </c>
      <c r="K229" s="11">
        <v>0</v>
      </c>
      <c r="L229" s="11">
        <v>1</v>
      </c>
      <c r="M229" s="11">
        <v>2</v>
      </c>
      <c r="N229" s="11">
        <v>0</v>
      </c>
      <c r="O229" s="11">
        <v>0</v>
      </c>
      <c r="Q229" s="13"/>
      <c r="R229" s="13"/>
      <c r="S229" s="11">
        <f>IF(ISERROR(VLOOKUP($B229,Rose!D$4:J$32,4,FALSE)),,VLOOKUP($B229,Rose!D$4:J$32,4,FALSE))</f>
        <v>0</v>
      </c>
      <c r="T229" s="11">
        <f>IF(ISERROR(VLOOKUP($B229,Rose!L$4:Q$32,4,FALSE)),,VLOOKUP($B229,Rose!L$4:Q$32,4,FALSE))</f>
        <v>0</v>
      </c>
      <c r="U229" s="11">
        <f>IF(ISERROR(VLOOKUP($B229,Rose!S$4:X$32,4,FALSE)),,VLOOKUP($B229,Rose!S$4:X$32,4,FALSE))</f>
        <v>0</v>
      </c>
      <c r="V229" s="11">
        <f>IF(ISERROR(VLOOKUP($B229,Rose!Z$4:AE$32,4,FALSE)),,VLOOKUP($B229,Rose!Z$4:AE$32,4,FALSE))</f>
        <v>0</v>
      </c>
      <c r="W229" s="11">
        <f>IF(ISERROR(VLOOKUP($B229,Rose!AG$4:AL$32,4,FALSE)),,VLOOKUP($B229,Rose!AG$4:AL$32,4,FALSE))</f>
        <v>0</v>
      </c>
      <c r="X229" s="11">
        <f>IF(ISERROR(VLOOKUP($B229,Rose!AN$4:AS$32,4,FALSE)),,VLOOKUP($B229,Rose!AN$4:AS$32,4,FALSE))</f>
        <v>10</v>
      </c>
      <c r="Y229" s="11">
        <f>IF(ISERROR(VLOOKUP($B229,Rose!AU$4:AZ$32,4,FALSE)),,VLOOKUP($B229,Rose!AU$4:AZ$32,4,FALSE))</f>
        <v>0</v>
      </c>
      <c r="Z229" s="11">
        <f>IF(ISERROR(VLOOKUP($B229,Rose!BB$4:BG$32,4,FALSE)),,VLOOKUP($B229,Rose!BB$4:BG$32,4,FALSE))</f>
        <v>0</v>
      </c>
      <c r="AA229" s="11">
        <f>IF(ISERROR(VLOOKUP($B229,Rose!BI$4:BN$32,4,FALSE)),,VLOOKUP($B229,Rose!BI$4:BN$32,4,FALSE))</f>
        <v>0</v>
      </c>
      <c r="AB229" s="11">
        <f>IF(ISERROR(VLOOKUP($B229,Rose!BP$4:BU$32,4,FALSE)),,VLOOKUP($B229,Rose!BP$4:BU$32,4,FALSE))</f>
        <v>0</v>
      </c>
    </row>
    <row r="230" spans="1:28" ht="20" customHeight="1" x14ac:dyDescent="0.15">
      <c r="A230" s="11" t="s">
        <v>28</v>
      </c>
      <c r="B230" s="11" t="s">
        <v>34</v>
      </c>
      <c r="C230" s="11" t="s">
        <v>664</v>
      </c>
      <c r="D230" s="11">
        <v>14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Q230" s="13"/>
      <c r="R230" s="13"/>
      <c r="S230" s="11">
        <f>IF(ISERROR(VLOOKUP($B230,Rose!D$4:J$32,4,FALSE)),,VLOOKUP($B230,Rose!D$4:J$32,4,FALSE))</f>
        <v>0</v>
      </c>
      <c r="T230" s="11">
        <f>IF(ISERROR(VLOOKUP($B230,Rose!L$4:Q$32,4,FALSE)),,VLOOKUP($B230,Rose!L$4:Q$32,4,FALSE))</f>
        <v>0</v>
      </c>
      <c r="U230" s="11">
        <f>IF(ISERROR(VLOOKUP($B230,Rose!S$4:X$32,4,FALSE)),,VLOOKUP($B230,Rose!S$4:X$32,4,FALSE))</f>
        <v>0</v>
      </c>
      <c r="V230" s="11">
        <f>IF(ISERROR(VLOOKUP($B230,Rose!Z$4:AE$32,4,FALSE)),,VLOOKUP($B230,Rose!Z$4:AE$32,4,FALSE))</f>
        <v>0</v>
      </c>
      <c r="W230" s="11">
        <f>IF(ISERROR(VLOOKUP($B230,Rose!AG$4:AL$32,4,FALSE)),,VLOOKUP($B230,Rose!AG$4:AL$32,4,FALSE))</f>
        <v>0</v>
      </c>
      <c r="X230" s="11">
        <f>IF(ISERROR(VLOOKUP($B230,Rose!AN$4:AS$32,4,FALSE)),,VLOOKUP($B230,Rose!AN$4:AS$32,4,FALSE))</f>
        <v>0</v>
      </c>
      <c r="Y230" s="11">
        <f>IF(ISERROR(VLOOKUP($B230,Rose!AU$4:AZ$32,4,FALSE)),,VLOOKUP($B230,Rose!AU$4:AZ$32,4,FALSE))</f>
        <v>0</v>
      </c>
      <c r="Z230" s="11">
        <f>IF(ISERROR(VLOOKUP($B230,Rose!BB$4:BG$32,4,FALSE)),,VLOOKUP($B230,Rose!BB$4:BG$32,4,FALSE))</f>
        <v>0</v>
      </c>
      <c r="AA230" s="11">
        <f>IF(ISERROR(VLOOKUP($B230,Rose!BI$4:BN$32,4,FALSE)),,VLOOKUP($B230,Rose!BI$4:BN$32,4,FALSE))</f>
        <v>0</v>
      </c>
      <c r="AB230" s="11">
        <f>IF(ISERROR(VLOOKUP($B230,Rose!BP$4:BU$32,4,FALSE)),,VLOOKUP($B230,Rose!BP$4:BU$32,4,FALSE))</f>
        <v>0</v>
      </c>
    </row>
    <row r="231" spans="1:28" ht="20" customHeight="1" x14ac:dyDescent="0.15">
      <c r="A231" s="11" t="s">
        <v>28</v>
      </c>
      <c r="B231" s="11" t="s">
        <v>189</v>
      </c>
      <c r="C231" s="11" t="s">
        <v>90</v>
      </c>
      <c r="D231" s="11">
        <v>33</v>
      </c>
      <c r="E231" s="11">
        <v>19</v>
      </c>
      <c r="F231" s="11">
        <v>6.0394699999999997</v>
      </c>
      <c r="G231" s="11">
        <v>6.0921099999999999</v>
      </c>
      <c r="H231" s="11">
        <v>0</v>
      </c>
      <c r="I231" s="11">
        <v>0</v>
      </c>
      <c r="J231" s="11">
        <v>0</v>
      </c>
      <c r="K231" s="11">
        <v>0</v>
      </c>
      <c r="L231" s="11">
        <v>2</v>
      </c>
      <c r="M231" s="11">
        <v>2</v>
      </c>
      <c r="N231" s="11">
        <v>0</v>
      </c>
      <c r="O231" s="11">
        <v>0</v>
      </c>
      <c r="Q231" s="13"/>
      <c r="R231" s="13"/>
      <c r="S231" s="11">
        <f>IF(ISERROR(VLOOKUP($B231,Rose!D$4:J$32,4,FALSE)),,VLOOKUP($B231,Rose!D$4:J$32,4,FALSE))</f>
        <v>0</v>
      </c>
      <c r="T231" s="11">
        <f>IF(ISERROR(VLOOKUP($B231,Rose!L$4:Q$32,4,FALSE)),,VLOOKUP($B231,Rose!L$4:Q$32,4,FALSE))</f>
        <v>0</v>
      </c>
      <c r="U231" s="11">
        <f>IF(ISERROR(VLOOKUP($B231,Rose!S$4:X$32,4,FALSE)),,VLOOKUP($B231,Rose!S$4:X$32,4,FALSE))</f>
        <v>0</v>
      </c>
      <c r="V231" s="11">
        <f>IF(ISERROR(VLOOKUP($B231,Rose!Z$4:AE$32,4,FALSE)),,VLOOKUP($B231,Rose!Z$4:AE$32,4,FALSE))</f>
        <v>0</v>
      </c>
      <c r="W231" s="11">
        <f>IF(ISERROR(VLOOKUP($B231,Rose!AG$4:AL$32,4,FALSE)),,VLOOKUP($B231,Rose!AG$4:AL$32,4,FALSE))</f>
        <v>0</v>
      </c>
      <c r="X231" s="11">
        <f>IF(ISERROR(VLOOKUP($B231,Rose!AN$4:AS$32,4,FALSE)),,VLOOKUP($B231,Rose!AN$4:AS$32,4,FALSE))</f>
        <v>0</v>
      </c>
      <c r="Y231" s="11">
        <f>IF(ISERROR(VLOOKUP($B231,Rose!AU$4:AZ$32,4,FALSE)),,VLOOKUP($B231,Rose!AU$4:AZ$32,4,FALSE))</f>
        <v>8</v>
      </c>
      <c r="Z231" s="11">
        <f>IF(ISERROR(VLOOKUP($B231,Rose!BB$4:BG$32,4,FALSE)),,VLOOKUP($B231,Rose!BB$4:BG$32,4,FALSE))</f>
        <v>0</v>
      </c>
      <c r="AA231" s="11">
        <f>IF(ISERROR(VLOOKUP($B231,Rose!BI$4:BN$32,4,FALSE)),,VLOOKUP($B231,Rose!BI$4:BN$32,4,FALSE))</f>
        <v>0</v>
      </c>
      <c r="AB231" s="11">
        <f>IF(ISERROR(VLOOKUP($B231,Rose!BP$4:BU$32,4,FALSE)),,VLOOKUP($B231,Rose!BP$4:BU$32,4,FALSE))</f>
        <v>0</v>
      </c>
    </row>
    <row r="232" spans="1:28" ht="20" customHeight="1" x14ac:dyDescent="0.15">
      <c r="A232" s="11" t="s">
        <v>28</v>
      </c>
      <c r="B232" s="11" t="s">
        <v>354</v>
      </c>
      <c r="C232" s="11" t="s">
        <v>340</v>
      </c>
      <c r="D232" s="11">
        <v>21</v>
      </c>
      <c r="E232" s="11">
        <v>19</v>
      </c>
      <c r="F232" s="11">
        <v>5.8720800000000004</v>
      </c>
      <c r="G232" s="11">
        <v>5.8720800000000004</v>
      </c>
      <c r="H232" s="11">
        <v>0</v>
      </c>
      <c r="I232" s="11">
        <v>0</v>
      </c>
      <c r="J232" s="11">
        <v>0</v>
      </c>
      <c r="K232" s="11">
        <v>0</v>
      </c>
      <c r="L232" s="11">
        <v>1</v>
      </c>
      <c r="M232" s="11">
        <v>2</v>
      </c>
      <c r="N232" s="11">
        <v>0</v>
      </c>
      <c r="O232" s="11">
        <v>0</v>
      </c>
      <c r="Q232" s="13"/>
      <c r="R232" s="13"/>
      <c r="S232" s="11">
        <f>IF(ISERROR(VLOOKUP($B232,Rose!D$4:J$32,4,FALSE)),,VLOOKUP($B232,Rose!D$4:J$32,4,FALSE))</f>
        <v>0</v>
      </c>
      <c r="T232" s="11">
        <f>IF(ISERROR(VLOOKUP($B232,Rose!L$4:Q$32,4,FALSE)),,VLOOKUP($B232,Rose!L$4:Q$32,4,FALSE))</f>
        <v>0</v>
      </c>
      <c r="U232" s="11">
        <f>IF(ISERROR(VLOOKUP($B232,Rose!S$4:X$32,4,FALSE)),,VLOOKUP($B232,Rose!S$4:X$32,4,FALSE))</f>
        <v>0</v>
      </c>
      <c r="V232" s="11">
        <f>IF(ISERROR(VLOOKUP($B232,Rose!Z$4:AE$32,4,FALSE)),,VLOOKUP($B232,Rose!Z$4:AE$32,4,FALSE))</f>
        <v>0</v>
      </c>
      <c r="W232" s="11">
        <f>IF(ISERROR(VLOOKUP($B232,Rose!AG$4:AL$32,4,FALSE)),,VLOOKUP($B232,Rose!AG$4:AL$32,4,FALSE))</f>
        <v>0</v>
      </c>
      <c r="X232" s="11">
        <f>IF(ISERROR(VLOOKUP($B232,Rose!AN$4:AS$32,4,FALSE)),,VLOOKUP($B232,Rose!AN$4:AS$32,4,FALSE))</f>
        <v>0</v>
      </c>
      <c r="Y232" s="11">
        <f>IF(ISERROR(VLOOKUP($B232,Rose!AU$4:AZ$32,4,FALSE)),,VLOOKUP($B232,Rose!AU$4:AZ$32,4,FALSE))</f>
        <v>0</v>
      </c>
      <c r="Z232" s="11">
        <f>IF(ISERROR(VLOOKUP($B232,Rose!BB$4:BG$32,4,FALSE)),,VLOOKUP($B232,Rose!BB$4:BG$32,4,FALSE))</f>
        <v>0</v>
      </c>
      <c r="AA232" s="11">
        <f>IF(ISERROR(VLOOKUP($B232,Rose!BI$4:BN$32,4,FALSE)),,VLOOKUP($B232,Rose!BI$4:BN$32,4,FALSE))</f>
        <v>0</v>
      </c>
      <c r="AB232" s="11">
        <f>IF(ISERROR(VLOOKUP($B232,Rose!BP$4:BU$32,4,FALSE)),,VLOOKUP($B232,Rose!BP$4:BU$32,4,FALSE))</f>
        <v>0</v>
      </c>
    </row>
    <row r="233" spans="1:28" ht="20" customHeight="1" x14ac:dyDescent="0.15">
      <c r="A233" s="11" t="s">
        <v>28</v>
      </c>
      <c r="B233" s="11" t="s">
        <v>681</v>
      </c>
      <c r="C233" s="11" t="s">
        <v>519</v>
      </c>
      <c r="D233" s="11">
        <v>5</v>
      </c>
      <c r="E233" s="11">
        <v>3</v>
      </c>
      <c r="F233" s="11">
        <v>5.3333300000000001</v>
      </c>
      <c r="G233" s="11">
        <v>5.1666699999999999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1">
        <v>1</v>
      </c>
      <c r="N233" s="11">
        <v>0</v>
      </c>
      <c r="O233" s="11">
        <v>0</v>
      </c>
      <c r="Q233" s="13"/>
      <c r="R233" s="13"/>
      <c r="S233" s="11">
        <f>IF(ISERROR(VLOOKUP($B233,Rose!D$4:J$32,4,FALSE)),,VLOOKUP($B233,Rose!D$4:J$32,4,FALSE))</f>
        <v>0</v>
      </c>
      <c r="T233" s="11">
        <f>IF(ISERROR(VLOOKUP($B233,Rose!L$4:Q$32,4,FALSE)),,VLOOKUP($B233,Rose!L$4:Q$32,4,FALSE))</f>
        <v>0</v>
      </c>
      <c r="U233" s="11">
        <f>IF(ISERROR(VLOOKUP($B233,Rose!S$4:X$32,4,FALSE)),,VLOOKUP($B233,Rose!S$4:X$32,4,FALSE))</f>
        <v>0</v>
      </c>
      <c r="V233" s="11">
        <f>IF(ISERROR(VLOOKUP($B233,Rose!Z$4:AE$32,4,FALSE)),,VLOOKUP($B233,Rose!Z$4:AE$32,4,FALSE))</f>
        <v>0</v>
      </c>
      <c r="W233" s="11">
        <f>IF(ISERROR(VLOOKUP($B233,Rose!AG$4:AL$32,4,FALSE)),,VLOOKUP($B233,Rose!AG$4:AL$32,4,FALSE))</f>
        <v>0</v>
      </c>
      <c r="X233" s="11">
        <f>IF(ISERROR(VLOOKUP($B233,Rose!AN$4:AS$32,4,FALSE)),,VLOOKUP($B233,Rose!AN$4:AS$32,4,FALSE))</f>
        <v>0</v>
      </c>
      <c r="Y233" s="11">
        <f>IF(ISERROR(VLOOKUP($B233,Rose!AU$4:AZ$32,4,FALSE)),,VLOOKUP($B233,Rose!AU$4:AZ$32,4,FALSE))</f>
        <v>0</v>
      </c>
      <c r="Z233" s="11">
        <f>IF(ISERROR(VLOOKUP($B233,Rose!BB$4:BG$32,4,FALSE)),,VLOOKUP($B233,Rose!BB$4:BG$32,4,FALSE))</f>
        <v>0</v>
      </c>
      <c r="AA233" s="11">
        <f>IF(ISERROR(VLOOKUP($B233,Rose!BI$4:BN$32,4,FALSE)),,VLOOKUP($B233,Rose!BI$4:BN$32,4,FALSE))</f>
        <v>0</v>
      </c>
      <c r="AB233" s="11">
        <f>IF(ISERROR(VLOOKUP($B233,Rose!BP$4:BU$32,4,FALSE)),,VLOOKUP($B233,Rose!BP$4:BU$32,4,FALSE))</f>
        <v>0</v>
      </c>
    </row>
    <row r="234" spans="1:28" ht="20" customHeight="1" x14ac:dyDescent="0.15">
      <c r="A234" s="11" t="s">
        <v>28</v>
      </c>
      <c r="B234" s="11" t="s">
        <v>553</v>
      </c>
      <c r="C234" s="11" t="s">
        <v>246</v>
      </c>
      <c r="D234" s="11">
        <v>9</v>
      </c>
      <c r="E234" s="11">
        <v>6</v>
      </c>
      <c r="F234" s="11">
        <v>5.625</v>
      </c>
      <c r="G234" s="11">
        <v>5.4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3</v>
      </c>
      <c r="N234" s="11">
        <v>0</v>
      </c>
      <c r="O234" s="11">
        <v>0</v>
      </c>
      <c r="Q234" s="13"/>
      <c r="R234" s="13"/>
      <c r="S234" s="11">
        <f>IF(ISERROR(VLOOKUP($B234,Rose!D$4:J$32,4,FALSE)),,VLOOKUP($B234,Rose!D$4:J$32,4,FALSE))</f>
        <v>0</v>
      </c>
      <c r="T234" s="11">
        <f>IF(ISERROR(VLOOKUP($B234,Rose!L$4:Q$32,4,FALSE)),,VLOOKUP($B234,Rose!L$4:Q$32,4,FALSE))</f>
        <v>0</v>
      </c>
      <c r="U234" s="11">
        <f>IF(ISERROR(VLOOKUP($B234,Rose!S$4:X$32,4,FALSE)),,VLOOKUP($B234,Rose!S$4:X$32,4,FALSE))</f>
        <v>0</v>
      </c>
      <c r="V234" s="11">
        <f>IF(ISERROR(VLOOKUP($B234,Rose!Z$4:AE$32,4,FALSE)),,VLOOKUP($B234,Rose!Z$4:AE$32,4,FALSE))</f>
        <v>0</v>
      </c>
      <c r="W234" s="11">
        <f>IF(ISERROR(VLOOKUP($B234,Rose!AG$4:AL$32,4,FALSE)),,VLOOKUP($B234,Rose!AG$4:AL$32,4,FALSE))</f>
        <v>0</v>
      </c>
      <c r="X234" s="11">
        <f>IF(ISERROR(VLOOKUP($B234,Rose!AN$4:AS$32,4,FALSE)),,VLOOKUP($B234,Rose!AN$4:AS$32,4,FALSE))</f>
        <v>0</v>
      </c>
      <c r="Y234" s="11">
        <f>IF(ISERROR(VLOOKUP($B234,Rose!AU$4:AZ$32,4,FALSE)),,VLOOKUP($B234,Rose!AU$4:AZ$32,4,FALSE))</f>
        <v>0</v>
      </c>
      <c r="Z234" s="11">
        <f>IF(ISERROR(VLOOKUP($B234,Rose!BB$4:BG$32,4,FALSE)),,VLOOKUP($B234,Rose!BB$4:BG$32,4,FALSE))</f>
        <v>0</v>
      </c>
      <c r="AA234" s="11">
        <f>IF(ISERROR(VLOOKUP($B234,Rose!BI$4:BN$32,4,FALSE)),,VLOOKUP($B234,Rose!BI$4:BN$32,4,FALSE))</f>
        <v>0</v>
      </c>
      <c r="AB234" s="11">
        <f>IF(ISERROR(VLOOKUP($B234,Rose!BP$4:BU$32,4,FALSE)),,VLOOKUP($B234,Rose!BP$4:BU$32,4,FALSE))</f>
        <v>0</v>
      </c>
    </row>
    <row r="235" spans="1:28" ht="20" customHeight="1" x14ac:dyDescent="0.15">
      <c r="A235" s="11" t="s">
        <v>28</v>
      </c>
      <c r="B235" s="11" t="s">
        <v>883</v>
      </c>
      <c r="C235" s="11" t="s">
        <v>96</v>
      </c>
      <c r="D235" s="11">
        <v>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Q235" s="13"/>
      <c r="R235" s="13"/>
      <c r="S235" s="11">
        <f>IF(ISERROR(VLOOKUP($B235,Rose!D$4:J$32,4,FALSE)),,VLOOKUP($B235,Rose!D$4:J$32,4,FALSE))</f>
        <v>0</v>
      </c>
      <c r="T235" s="11">
        <f>IF(ISERROR(VLOOKUP($B235,Rose!L$4:Q$32,4,FALSE)),,VLOOKUP($B235,Rose!L$4:Q$32,4,FALSE))</f>
        <v>0</v>
      </c>
      <c r="U235" s="11">
        <f>IF(ISERROR(VLOOKUP($B235,Rose!S$4:X$32,4,FALSE)),,VLOOKUP($B235,Rose!S$4:X$32,4,FALSE))</f>
        <v>0</v>
      </c>
      <c r="V235" s="11">
        <f>IF(ISERROR(VLOOKUP($B235,Rose!Z$4:AE$32,4,FALSE)),,VLOOKUP($B235,Rose!Z$4:AE$32,4,FALSE))</f>
        <v>0</v>
      </c>
      <c r="W235" s="11">
        <f>IF(ISERROR(VLOOKUP($B235,Rose!AG$4:AL$32,4,FALSE)),,VLOOKUP($B235,Rose!AG$4:AL$32,4,FALSE))</f>
        <v>0</v>
      </c>
      <c r="X235" s="11">
        <f>IF(ISERROR(VLOOKUP($B235,Rose!AN$4:AS$32,4,FALSE)),,VLOOKUP($B235,Rose!AN$4:AS$32,4,FALSE))</f>
        <v>0</v>
      </c>
      <c r="Y235" s="11">
        <f>IF(ISERROR(VLOOKUP($B235,Rose!AU$4:AZ$32,4,FALSE)),,VLOOKUP($B235,Rose!AU$4:AZ$32,4,FALSE))</f>
        <v>0</v>
      </c>
      <c r="Z235" s="11">
        <f>IF(ISERROR(VLOOKUP($B235,Rose!BB$4:BG$32,4,FALSE)),,VLOOKUP($B235,Rose!BB$4:BG$32,4,FALSE))</f>
        <v>0</v>
      </c>
      <c r="AA235" s="11">
        <f>IF(ISERROR(VLOOKUP($B235,Rose!BI$4:BN$32,4,FALSE)),,VLOOKUP($B235,Rose!BI$4:BN$32,4,FALSE))</f>
        <v>0</v>
      </c>
      <c r="AB235" s="11">
        <f>IF(ISERROR(VLOOKUP($B235,Rose!BP$4:BU$32,4,FALSE)),,VLOOKUP($B235,Rose!BP$4:BU$32,4,FALSE))</f>
        <v>0</v>
      </c>
    </row>
    <row r="236" spans="1:28" ht="20" customHeight="1" x14ac:dyDescent="0.15">
      <c r="A236" s="11" t="s">
        <v>28</v>
      </c>
      <c r="B236" s="11" t="s">
        <v>755</v>
      </c>
      <c r="C236" s="11" t="s">
        <v>194</v>
      </c>
      <c r="D236" s="11">
        <v>8</v>
      </c>
      <c r="E236" s="11">
        <v>5</v>
      </c>
      <c r="F236" s="11">
        <v>3</v>
      </c>
      <c r="G236" s="11">
        <v>3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Q236" s="13"/>
      <c r="R236" s="13"/>
      <c r="S236" s="11">
        <f>IF(ISERROR(VLOOKUP($B236,Rose!D$4:J$32,4,FALSE)),,VLOOKUP($B236,Rose!D$4:J$32,4,FALSE))</f>
        <v>0</v>
      </c>
      <c r="T236" s="11">
        <f>IF(ISERROR(VLOOKUP($B236,Rose!L$4:Q$32,4,FALSE)),,VLOOKUP($B236,Rose!L$4:Q$32,4,FALSE))</f>
        <v>0</v>
      </c>
      <c r="U236" s="11">
        <f>IF(ISERROR(VLOOKUP($B236,Rose!S$4:X$32,4,FALSE)),,VLOOKUP($B236,Rose!S$4:X$32,4,FALSE))</f>
        <v>0</v>
      </c>
      <c r="V236" s="11">
        <f>IF(ISERROR(VLOOKUP($B236,Rose!Z$4:AE$32,4,FALSE)),,VLOOKUP($B236,Rose!Z$4:AE$32,4,FALSE))</f>
        <v>0</v>
      </c>
      <c r="W236" s="11">
        <f>IF(ISERROR(VLOOKUP($B236,Rose!AG$4:AL$32,4,FALSE)),,VLOOKUP($B236,Rose!AG$4:AL$32,4,FALSE))</f>
        <v>0</v>
      </c>
      <c r="X236" s="11">
        <f>IF(ISERROR(VLOOKUP($B236,Rose!AN$4:AS$32,4,FALSE)),,VLOOKUP($B236,Rose!AN$4:AS$32,4,FALSE))</f>
        <v>0</v>
      </c>
      <c r="Y236" s="11">
        <f>IF(ISERROR(VLOOKUP($B236,Rose!AU$4:AZ$32,4,FALSE)),,VLOOKUP($B236,Rose!AU$4:AZ$32,4,FALSE))</f>
        <v>0</v>
      </c>
      <c r="Z236" s="11">
        <f>IF(ISERROR(VLOOKUP($B236,Rose!BB$4:BG$32,4,FALSE)),,VLOOKUP($B236,Rose!BB$4:BG$32,4,FALSE))</f>
        <v>0</v>
      </c>
      <c r="AA236" s="11">
        <f>IF(ISERROR(VLOOKUP($B236,Rose!BI$4:BN$32,4,FALSE)),,VLOOKUP($B236,Rose!BI$4:BN$32,4,FALSE))</f>
        <v>0</v>
      </c>
      <c r="AB236" s="11">
        <f>IF(ISERROR(VLOOKUP($B236,Rose!BP$4:BU$32,4,FALSE)),,VLOOKUP($B236,Rose!BP$4:BU$32,4,FALSE))</f>
        <v>0</v>
      </c>
    </row>
    <row r="237" spans="1:28" ht="20" customHeight="1" x14ac:dyDescent="0.15">
      <c r="A237" s="11" t="s">
        <v>28</v>
      </c>
      <c r="B237" s="11" t="s">
        <v>579</v>
      </c>
      <c r="C237" s="11" t="s">
        <v>96</v>
      </c>
      <c r="D237" s="11">
        <v>1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Q237" s="13"/>
      <c r="R237" s="13"/>
      <c r="S237" s="11">
        <f>IF(ISERROR(VLOOKUP($B237,Rose!D$4:J$32,4,FALSE)),,VLOOKUP($B237,Rose!D$4:J$32,4,FALSE))</f>
        <v>0</v>
      </c>
      <c r="T237" s="11">
        <f>IF(ISERROR(VLOOKUP($B237,Rose!L$4:Q$32,4,FALSE)),,VLOOKUP($B237,Rose!L$4:Q$32,4,FALSE))</f>
        <v>0</v>
      </c>
      <c r="U237" s="11">
        <f>IF(ISERROR(VLOOKUP($B237,Rose!S$4:X$32,4,FALSE)),,VLOOKUP($B237,Rose!S$4:X$32,4,FALSE))</f>
        <v>0</v>
      </c>
      <c r="V237" s="11">
        <f>IF(ISERROR(VLOOKUP($B237,Rose!Z$4:AE$32,4,FALSE)),,VLOOKUP($B237,Rose!Z$4:AE$32,4,FALSE))</f>
        <v>0</v>
      </c>
      <c r="W237" s="11">
        <f>IF(ISERROR(VLOOKUP($B237,Rose!AG$4:AL$32,4,FALSE)),,VLOOKUP($B237,Rose!AG$4:AL$32,4,FALSE))</f>
        <v>0</v>
      </c>
      <c r="X237" s="11">
        <f>IF(ISERROR(VLOOKUP($B237,Rose!AN$4:AS$32,4,FALSE)),,VLOOKUP($B237,Rose!AN$4:AS$32,4,FALSE))</f>
        <v>0</v>
      </c>
      <c r="Y237" s="11">
        <f>IF(ISERROR(VLOOKUP($B237,Rose!AU$4:AZ$32,4,FALSE)),,VLOOKUP($B237,Rose!AU$4:AZ$32,4,FALSE))</f>
        <v>0</v>
      </c>
      <c r="Z237" s="11">
        <f>IF(ISERROR(VLOOKUP($B237,Rose!BB$4:BG$32,4,FALSE)),,VLOOKUP($B237,Rose!BB$4:BG$32,4,FALSE))</f>
        <v>0</v>
      </c>
      <c r="AA237" s="11">
        <f>IF(ISERROR(VLOOKUP($B237,Rose!BI$4:BN$32,4,FALSE)),,VLOOKUP($B237,Rose!BI$4:BN$32,4,FALSE))</f>
        <v>0</v>
      </c>
      <c r="AB237" s="11">
        <f>IF(ISERROR(VLOOKUP($B237,Rose!BP$4:BU$32,4,FALSE)),,VLOOKUP($B237,Rose!BP$4:BU$32,4,FALSE))</f>
        <v>0</v>
      </c>
    </row>
    <row r="238" spans="1:28" ht="20" customHeight="1" x14ac:dyDescent="0.15">
      <c r="A238" s="11" t="s">
        <v>28</v>
      </c>
      <c r="B238" s="11" t="s">
        <v>682</v>
      </c>
      <c r="C238" s="11" t="s">
        <v>100</v>
      </c>
      <c r="D238" s="11">
        <v>23</v>
      </c>
      <c r="E238" s="11">
        <v>21</v>
      </c>
      <c r="F238" s="11">
        <v>6.0743999999999998</v>
      </c>
      <c r="G238" s="11">
        <v>6.3464299999999998</v>
      </c>
      <c r="H238" s="11">
        <v>2</v>
      </c>
      <c r="I238" s="11">
        <v>0</v>
      </c>
      <c r="J238" s="11">
        <v>0</v>
      </c>
      <c r="K238" s="11">
        <v>0</v>
      </c>
      <c r="L238" s="11">
        <v>1</v>
      </c>
      <c r="M238" s="11">
        <v>2</v>
      </c>
      <c r="N238" s="11">
        <v>0</v>
      </c>
      <c r="O238" s="11">
        <v>0</v>
      </c>
      <c r="Q238" s="13"/>
      <c r="R238" s="13"/>
      <c r="S238" s="11">
        <f>IF(ISERROR(VLOOKUP($B238,Rose!D$4:J$32,4,FALSE)),,VLOOKUP($B238,Rose!D$4:J$32,4,FALSE))</f>
        <v>0</v>
      </c>
      <c r="T238" s="11">
        <f>IF(ISERROR(VLOOKUP($B238,Rose!L$4:Q$32,4,FALSE)),,VLOOKUP($B238,Rose!L$4:Q$32,4,FALSE))</f>
        <v>0</v>
      </c>
      <c r="U238" s="11">
        <f>IF(ISERROR(VLOOKUP($B238,Rose!S$4:X$32,4,FALSE)),,VLOOKUP($B238,Rose!S$4:X$32,4,FALSE))</f>
        <v>0</v>
      </c>
      <c r="V238" s="11">
        <f>IF(ISERROR(VLOOKUP($B238,Rose!Z$4:AE$32,4,FALSE)),,VLOOKUP($B238,Rose!Z$4:AE$32,4,FALSE))</f>
        <v>2</v>
      </c>
      <c r="W238" s="11">
        <f>IF(ISERROR(VLOOKUP($B238,Rose!AG$4:AL$32,4,FALSE)),,VLOOKUP($B238,Rose!AG$4:AL$32,4,FALSE))</f>
        <v>0</v>
      </c>
      <c r="X238" s="11">
        <f>IF(ISERROR(VLOOKUP($B238,Rose!AN$4:AS$32,4,FALSE)),,VLOOKUP($B238,Rose!AN$4:AS$32,4,FALSE))</f>
        <v>0</v>
      </c>
      <c r="Y238" s="11">
        <f>IF(ISERROR(VLOOKUP($B238,Rose!AU$4:AZ$32,4,FALSE)),,VLOOKUP($B238,Rose!AU$4:AZ$32,4,FALSE))</f>
        <v>0</v>
      </c>
      <c r="Z238" s="11">
        <f>IF(ISERROR(VLOOKUP($B238,Rose!BB$4:BG$32,4,FALSE)),,VLOOKUP($B238,Rose!BB$4:BG$32,4,FALSE))</f>
        <v>0</v>
      </c>
      <c r="AA238" s="11">
        <f>IF(ISERROR(VLOOKUP($B238,Rose!BI$4:BN$32,4,FALSE)),,VLOOKUP($B238,Rose!BI$4:BN$32,4,FALSE))</f>
        <v>0</v>
      </c>
      <c r="AB238" s="11">
        <f>IF(ISERROR(VLOOKUP($B238,Rose!BP$4:BU$32,4,FALSE)),,VLOOKUP($B238,Rose!BP$4:BU$32,4,FALSE))</f>
        <v>0</v>
      </c>
    </row>
    <row r="239" spans="1:28" ht="20" customHeight="1" x14ac:dyDescent="0.15">
      <c r="A239" s="11" t="s">
        <v>28</v>
      </c>
      <c r="B239" s="11" t="s">
        <v>472</v>
      </c>
      <c r="C239" s="11" t="s">
        <v>194</v>
      </c>
      <c r="D239" s="11">
        <v>6</v>
      </c>
      <c r="E239" s="11">
        <v>1</v>
      </c>
      <c r="F239" s="11">
        <v>2.5</v>
      </c>
      <c r="G239" s="11">
        <v>2.5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Q239" s="13"/>
      <c r="R239" s="13"/>
      <c r="S239" s="11">
        <f>IF(ISERROR(VLOOKUP($B239,Rose!D$4:J$32,4,FALSE)),,VLOOKUP($B239,Rose!D$4:J$32,4,FALSE))</f>
        <v>0</v>
      </c>
      <c r="T239" s="11">
        <f>IF(ISERROR(VLOOKUP($B239,Rose!L$4:Q$32,4,FALSE)),,VLOOKUP($B239,Rose!L$4:Q$32,4,FALSE))</f>
        <v>0</v>
      </c>
      <c r="U239" s="11">
        <f>IF(ISERROR(VLOOKUP($B239,Rose!S$4:X$32,4,FALSE)),,VLOOKUP($B239,Rose!S$4:X$32,4,FALSE))</f>
        <v>0</v>
      </c>
      <c r="V239" s="11">
        <f>IF(ISERROR(VLOOKUP($B239,Rose!Z$4:AE$32,4,FALSE)),,VLOOKUP($B239,Rose!Z$4:AE$32,4,FALSE))</f>
        <v>0</v>
      </c>
      <c r="W239" s="11">
        <f>IF(ISERROR(VLOOKUP($B239,Rose!AG$4:AL$32,4,FALSE)),,VLOOKUP($B239,Rose!AG$4:AL$32,4,FALSE))</f>
        <v>0</v>
      </c>
      <c r="X239" s="11">
        <f>IF(ISERROR(VLOOKUP($B239,Rose!AN$4:AS$32,4,FALSE)),,VLOOKUP($B239,Rose!AN$4:AS$32,4,FALSE))</f>
        <v>0</v>
      </c>
      <c r="Y239" s="11">
        <f>IF(ISERROR(VLOOKUP($B239,Rose!AU$4:AZ$32,4,FALSE)),,VLOOKUP($B239,Rose!AU$4:AZ$32,4,FALSE))</f>
        <v>0</v>
      </c>
      <c r="Z239" s="11">
        <f>IF(ISERROR(VLOOKUP($B239,Rose!BB$4:BG$32,4,FALSE)),,VLOOKUP($B239,Rose!BB$4:BG$32,4,FALSE))</f>
        <v>0</v>
      </c>
      <c r="AA239" s="11">
        <f>IF(ISERROR(VLOOKUP($B239,Rose!BI$4:BN$32,4,FALSE)),,VLOOKUP($B239,Rose!BI$4:BN$32,4,FALSE))</f>
        <v>0</v>
      </c>
      <c r="AB239" s="11">
        <f>IF(ISERROR(VLOOKUP($B239,Rose!BP$4:BU$32,4,FALSE)),,VLOOKUP($B239,Rose!BP$4:BU$32,4,FALSE))</f>
        <v>0</v>
      </c>
    </row>
    <row r="240" spans="1:28" ht="20" customHeight="1" x14ac:dyDescent="0.15">
      <c r="A240" s="11" t="s">
        <v>28</v>
      </c>
      <c r="B240" s="11" t="s">
        <v>234</v>
      </c>
      <c r="C240" s="11" t="s">
        <v>90</v>
      </c>
      <c r="D240" s="11">
        <v>23</v>
      </c>
      <c r="E240" s="11">
        <v>5</v>
      </c>
      <c r="F240" s="11">
        <v>5.5562500000000004</v>
      </c>
      <c r="G240" s="11">
        <v>5.3187499999999996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1">
        <v>2</v>
      </c>
      <c r="N240" s="11">
        <v>0</v>
      </c>
      <c r="O240" s="11">
        <v>0</v>
      </c>
      <c r="Q240" s="13"/>
      <c r="R240" s="13"/>
      <c r="S240" s="11">
        <f>IF(ISERROR(VLOOKUP($B240,Rose!D$4:J$32,4,FALSE)),,VLOOKUP($B240,Rose!D$4:J$32,4,FALSE))</f>
        <v>0</v>
      </c>
      <c r="T240" s="11">
        <f>IF(ISERROR(VLOOKUP($B240,Rose!L$4:Q$32,4,FALSE)),,VLOOKUP($B240,Rose!L$4:Q$32,4,FALSE))</f>
        <v>0</v>
      </c>
      <c r="U240" s="11">
        <f>IF(ISERROR(VLOOKUP($B240,Rose!S$4:X$32,4,FALSE)),,VLOOKUP($B240,Rose!S$4:X$32,4,FALSE))</f>
        <v>0</v>
      </c>
      <c r="V240" s="11">
        <f>IF(ISERROR(VLOOKUP($B240,Rose!Z$4:AE$32,4,FALSE)),,VLOOKUP($B240,Rose!Z$4:AE$32,4,FALSE))</f>
        <v>0</v>
      </c>
      <c r="W240" s="11">
        <f>IF(ISERROR(VLOOKUP($B240,Rose!AG$4:AL$32,4,FALSE)),,VLOOKUP($B240,Rose!AG$4:AL$32,4,FALSE))</f>
        <v>1</v>
      </c>
      <c r="X240" s="11">
        <f>IF(ISERROR(VLOOKUP($B240,Rose!AN$4:AS$32,4,FALSE)),,VLOOKUP($B240,Rose!AN$4:AS$32,4,FALSE))</f>
        <v>0</v>
      </c>
      <c r="Y240" s="11">
        <f>IF(ISERROR(VLOOKUP($B240,Rose!AU$4:AZ$32,4,FALSE)),,VLOOKUP($B240,Rose!AU$4:AZ$32,4,FALSE))</f>
        <v>0</v>
      </c>
      <c r="Z240" s="11">
        <f>IF(ISERROR(VLOOKUP($B240,Rose!BB$4:BG$32,4,FALSE)),,VLOOKUP($B240,Rose!BB$4:BG$32,4,FALSE))</f>
        <v>0</v>
      </c>
      <c r="AA240" s="11">
        <f>IF(ISERROR(VLOOKUP($B240,Rose!BI$4:BN$32,4,FALSE)),,VLOOKUP($B240,Rose!BI$4:BN$32,4,FALSE))</f>
        <v>0</v>
      </c>
      <c r="AB240" s="11">
        <f>IF(ISERROR(VLOOKUP($B240,Rose!BP$4:BU$32,4,FALSE)),,VLOOKUP($B240,Rose!BP$4:BU$32,4,FALSE))</f>
        <v>0</v>
      </c>
    </row>
    <row r="241" spans="1:28" ht="20" customHeight="1" x14ac:dyDescent="0.15">
      <c r="A241" s="11" t="s">
        <v>28</v>
      </c>
      <c r="B241" s="11" t="s">
        <v>724</v>
      </c>
      <c r="C241" s="11" t="s">
        <v>519</v>
      </c>
      <c r="D241" s="11">
        <v>5</v>
      </c>
      <c r="E241" s="11">
        <v>2</v>
      </c>
      <c r="F241" s="11">
        <v>4.9375</v>
      </c>
      <c r="G241" s="11">
        <v>4.6875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1</v>
      </c>
      <c r="N241" s="11">
        <v>0</v>
      </c>
      <c r="O241" s="11">
        <v>0</v>
      </c>
      <c r="Q241" s="13"/>
      <c r="R241" s="13"/>
      <c r="S241" s="11">
        <f>IF(ISERROR(VLOOKUP($B241,Rose!D$4:J$32,4,FALSE)),,VLOOKUP($B241,Rose!D$4:J$32,4,FALSE))</f>
        <v>0</v>
      </c>
      <c r="T241" s="11">
        <f>IF(ISERROR(VLOOKUP($B241,Rose!L$4:Q$32,4,FALSE)),,VLOOKUP($B241,Rose!L$4:Q$32,4,FALSE))</f>
        <v>0</v>
      </c>
      <c r="U241" s="11">
        <f>IF(ISERROR(VLOOKUP($B241,Rose!S$4:X$32,4,FALSE)),,VLOOKUP($B241,Rose!S$4:X$32,4,FALSE))</f>
        <v>0</v>
      </c>
      <c r="V241" s="11">
        <f>IF(ISERROR(VLOOKUP($B241,Rose!Z$4:AE$32,4,FALSE)),,VLOOKUP($B241,Rose!Z$4:AE$32,4,FALSE))</f>
        <v>0</v>
      </c>
      <c r="W241" s="11">
        <f>IF(ISERROR(VLOOKUP($B241,Rose!AG$4:AL$32,4,FALSE)),,VLOOKUP($B241,Rose!AG$4:AL$32,4,FALSE))</f>
        <v>0</v>
      </c>
      <c r="X241" s="11">
        <f>IF(ISERROR(VLOOKUP($B241,Rose!AN$4:AS$32,4,FALSE)),,VLOOKUP($B241,Rose!AN$4:AS$32,4,FALSE))</f>
        <v>0</v>
      </c>
      <c r="Y241" s="11">
        <f>IF(ISERROR(VLOOKUP($B241,Rose!AU$4:AZ$32,4,FALSE)),,VLOOKUP($B241,Rose!AU$4:AZ$32,4,FALSE))</f>
        <v>0</v>
      </c>
      <c r="Z241" s="11">
        <f>IF(ISERROR(VLOOKUP($B241,Rose!BB$4:BG$32,4,FALSE)),,VLOOKUP($B241,Rose!BB$4:BG$32,4,FALSE))</f>
        <v>0</v>
      </c>
      <c r="AA241" s="11">
        <f>IF(ISERROR(VLOOKUP($B241,Rose!BI$4:BN$32,4,FALSE)),,VLOOKUP($B241,Rose!BI$4:BN$32,4,FALSE))</f>
        <v>0</v>
      </c>
      <c r="AB241" s="11">
        <f>IF(ISERROR(VLOOKUP($B241,Rose!BP$4:BU$32,4,FALSE)),,VLOOKUP($B241,Rose!BP$4:BU$32,4,FALSE))</f>
        <v>0</v>
      </c>
    </row>
    <row r="242" spans="1:28" ht="20" customHeight="1" x14ac:dyDescent="0.15">
      <c r="A242" s="11" t="s">
        <v>28</v>
      </c>
      <c r="B242" s="11" t="s">
        <v>313</v>
      </c>
      <c r="C242" s="11" t="s">
        <v>99</v>
      </c>
      <c r="D242" s="11">
        <v>21</v>
      </c>
      <c r="E242" s="11">
        <v>1</v>
      </c>
      <c r="F242" s="11">
        <v>1.5</v>
      </c>
      <c r="G242" s="11">
        <v>1.5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Q242" s="13"/>
      <c r="R242" s="13"/>
      <c r="S242" s="11">
        <f>IF(ISERROR(VLOOKUP($B242,Rose!D$4:J$32,4,FALSE)),,VLOOKUP($B242,Rose!D$4:J$32,4,FALSE))</f>
        <v>0</v>
      </c>
      <c r="T242" s="11">
        <f>IF(ISERROR(VLOOKUP($B242,Rose!L$4:Q$32,4,FALSE)),,VLOOKUP($B242,Rose!L$4:Q$32,4,FALSE))</f>
        <v>0</v>
      </c>
      <c r="U242" s="11">
        <f>IF(ISERROR(VLOOKUP($B242,Rose!S$4:X$32,4,FALSE)),,VLOOKUP($B242,Rose!S$4:X$32,4,FALSE))</f>
        <v>0</v>
      </c>
      <c r="V242" s="11">
        <f>IF(ISERROR(VLOOKUP($B242,Rose!Z$4:AE$32,4,FALSE)),,VLOOKUP($B242,Rose!Z$4:AE$32,4,FALSE))</f>
        <v>0</v>
      </c>
      <c r="W242" s="11">
        <f>IF(ISERROR(VLOOKUP($B242,Rose!AG$4:AL$32,4,FALSE)),,VLOOKUP($B242,Rose!AG$4:AL$32,4,FALSE))</f>
        <v>0</v>
      </c>
      <c r="X242" s="11">
        <f>IF(ISERROR(VLOOKUP($B242,Rose!AN$4:AS$32,4,FALSE)),,VLOOKUP($B242,Rose!AN$4:AS$32,4,FALSE))</f>
        <v>0</v>
      </c>
      <c r="Y242" s="11">
        <f>IF(ISERROR(VLOOKUP($B242,Rose!AU$4:AZ$32,4,FALSE)),,VLOOKUP($B242,Rose!AU$4:AZ$32,4,FALSE))</f>
        <v>0</v>
      </c>
      <c r="Z242" s="11">
        <f>IF(ISERROR(VLOOKUP($B242,Rose!BB$4:BG$32,4,FALSE)),,VLOOKUP($B242,Rose!BB$4:BG$32,4,FALSE))</f>
        <v>0</v>
      </c>
      <c r="AA242" s="11">
        <f>IF(ISERROR(VLOOKUP($B242,Rose!BI$4:BN$32,4,FALSE)),,VLOOKUP($B242,Rose!BI$4:BN$32,4,FALSE))</f>
        <v>0</v>
      </c>
      <c r="AB242" s="11">
        <f>IF(ISERROR(VLOOKUP($B242,Rose!BP$4:BU$32,4,FALSE)),,VLOOKUP($B242,Rose!BP$4:BU$32,4,FALSE))</f>
        <v>0</v>
      </c>
    </row>
    <row r="243" spans="1:28" ht="20" customHeight="1" x14ac:dyDescent="0.15">
      <c r="A243" s="11" t="s">
        <v>28</v>
      </c>
      <c r="B243" s="11" t="s">
        <v>891</v>
      </c>
      <c r="C243" s="11" t="s">
        <v>246</v>
      </c>
      <c r="D243" s="11">
        <v>1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Q243" s="13"/>
      <c r="R243" s="13"/>
      <c r="S243" s="11">
        <f>IF(ISERROR(VLOOKUP($B243,Rose!D$4:J$32,4,FALSE)),,VLOOKUP($B243,Rose!D$4:J$32,4,FALSE))</f>
        <v>0</v>
      </c>
      <c r="T243" s="11">
        <f>IF(ISERROR(VLOOKUP($B243,Rose!L$4:Q$32,4,FALSE)),,VLOOKUP($B243,Rose!L$4:Q$32,4,FALSE))</f>
        <v>0</v>
      </c>
      <c r="U243" s="11">
        <f>IF(ISERROR(VLOOKUP($B243,Rose!S$4:X$32,4,FALSE)),,VLOOKUP($B243,Rose!S$4:X$32,4,FALSE))</f>
        <v>0</v>
      </c>
      <c r="V243" s="11">
        <f>IF(ISERROR(VLOOKUP($B243,Rose!Z$4:AE$32,4,FALSE)),,VLOOKUP($B243,Rose!Z$4:AE$32,4,FALSE))</f>
        <v>0</v>
      </c>
      <c r="W243" s="11">
        <f>IF(ISERROR(VLOOKUP($B243,Rose!AG$4:AL$32,4,FALSE)),,VLOOKUP($B243,Rose!AG$4:AL$32,4,FALSE))</f>
        <v>0</v>
      </c>
      <c r="X243" s="11">
        <f>IF(ISERROR(VLOOKUP($B243,Rose!AN$4:AS$32,4,FALSE)),,VLOOKUP($B243,Rose!AN$4:AS$32,4,FALSE))</f>
        <v>0</v>
      </c>
      <c r="Y243" s="11">
        <f>IF(ISERROR(VLOOKUP($B243,Rose!AU$4:AZ$32,4,FALSE)),,VLOOKUP($B243,Rose!AU$4:AZ$32,4,FALSE))</f>
        <v>0</v>
      </c>
      <c r="Z243" s="11">
        <f>IF(ISERROR(VLOOKUP($B243,Rose!BB$4:BG$32,4,FALSE)),,VLOOKUP($B243,Rose!BB$4:BG$32,4,FALSE))</f>
        <v>0</v>
      </c>
      <c r="AA243" s="11">
        <f>IF(ISERROR(VLOOKUP($B243,Rose!BI$4:BN$32,4,FALSE)),,VLOOKUP($B243,Rose!BI$4:BN$32,4,FALSE))</f>
        <v>0</v>
      </c>
      <c r="AB243" s="11">
        <f>IF(ISERROR(VLOOKUP($B243,Rose!BP$4:BU$32,4,FALSE)),,VLOOKUP($B243,Rose!BP$4:BU$32,4,FALSE))</f>
        <v>0</v>
      </c>
    </row>
    <row r="244" spans="1:28" ht="20" customHeight="1" x14ac:dyDescent="0.15">
      <c r="A244" s="11" t="s">
        <v>28</v>
      </c>
      <c r="B244" s="11" t="s">
        <v>889</v>
      </c>
      <c r="C244" s="11" t="s">
        <v>121</v>
      </c>
      <c r="D244" s="11">
        <v>4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Q244" s="13"/>
      <c r="R244" s="13"/>
      <c r="S244" s="11">
        <f>IF(ISERROR(VLOOKUP($B244,Rose!D$4:J$32,4,FALSE)),,VLOOKUP($B244,Rose!D$4:J$32,4,FALSE))</f>
        <v>0</v>
      </c>
      <c r="T244" s="11">
        <f>IF(ISERROR(VLOOKUP($B244,Rose!L$4:Q$32,4,FALSE)),,VLOOKUP($B244,Rose!L$4:Q$32,4,FALSE))</f>
        <v>0</v>
      </c>
      <c r="U244" s="11">
        <f>IF(ISERROR(VLOOKUP($B244,Rose!S$4:X$32,4,FALSE)),,VLOOKUP($B244,Rose!S$4:X$32,4,FALSE))</f>
        <v>0</v>
      </c>
      <c r="V244" s="11">
        <f>IF(ISERROR(VLOOKUP($B244,Rose!Z$4:AE$32,4,FALSE)),,VLOOKUP($B244,Rose!Z$4:AE$32,4,FALSE))</f>
        <v>0</v>
      </c>
      <c r="W244" s="11">
        <f>IF(ISERROR(VLOOKUP($B244,Rose!AG$4:AL$32,4,FALSE)),,VLOOKUP($B244,Rose!AG$4:AL$32,4,FALSE))</f>
        <v>0</v>
      </c>
      <c r="X244" s="11">
        <f>IF(ISERROR(VLOOKUP($B244,Rose!AN$4:AS$32,4,FALSE)),,VLOOKUP($B244,Rose!AN$4:AS$32,4,FALSE))</f>
        <v>0</v>
      </c>
      <c r="Y244" s="11">
        <f>IF(ISERROR(VLOOKUP($B244,Rose!AU$4:AZ$32,4,FALSE)),,VLOOKUP($B244,Rose!AU$4:AZ$32,4,FALSE))</f>
        <v>0</v>
      </c>
      <c r="Z244" s="11">
        <f>IF(ISERROR(VLOOKUP($B244,Rose!BB$4:BG$32,4,FALSE)),,VLOOKUP($B244,Rose!BB$4:BG$32,4,FALSE))</f>
        <v>0</v>
      </c>
      <c r="AA244" s="11">
        <f>IF(ISERROR(VLOOKUP($B244,Rose!BI$4:BN$32,4,FALSE)),,VLOOKUP($B244,Rose!BI$4:BN$32,4,FALSE))</f>
        <v>0</v>
      </c>
      <c r="AB244" s="11">
        <f>IF(ISERROR(VLOOKUP($B244,Rose!BP$4:BU$32,4,FALSE)),,VLOOKUP($B244,Rose!BP$4:BU$32,4,FALSE))</f>
        <v>0</v>
      </c>
    </row>
    <row r="245" spans="1:28" ht="20" customHeight="1" x14ac:dyDescent="0.15">
      <c r="A245" s="11" t="s">
        <v>28</v>
      </c>
      <c r="B245" s="11" t="s">
        <v>370</v>
      </c>
      <c r="C245" s="11" t="s">
        <v>664</v>
      </c>
      <c r="D245" s="11">
        <v>2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Q245" s="13"/>
      <c r="R245" s="13"/>
      <c r="S245" s="11">
        <f>IF(ISERROR(VLOOKUP($B245,Rose!D$4:J$32,4,FALSE)),,VLOOKUP($B245,Rose!D$4:J$32,4,FALSE))</f>
        <v>0</v>
      </c>
      <c r="T245" s="11">
        <f>IF(ISERROR(VLOOKUP($B245,Rose!L$4:Q$32,4,FALSE)),,VLOOKUP($B245,Rose!L$4:Q$32,4,FALSE))</f>
        <v>0</v>
      </c>
      <c r="U245" s="11">
        <f>IF(ISERROR(VLOOKUP($B245,Rose!S$4:X$32,4,FALSE)),,VLOOKUP($B245,Rose!S$4:X$32,4,FALSE))</f>
        <v>0</v>
      </c>
      <c r="V245" s="11">
        <f>IF(ISERROR(VLOOKUP($B245,Rose!Z$4:AE$32,4,FALSE)),,VLOOKUP($B245,Rose!Z$4:AE$32,4,FALSE))</f>
        <v>0</v>
      </c>
      <c r="W245" s="11">
        <f>IF(ISERROR(VLOOKUP($B245,Rose!AG$4:AL$32,4,FALSE)),,VLOOKUP($B245,Rose!AG$4:AL$32,4,FALSE))</f>
        <v>0</v>
      </c>
      <c r="X245" s="11">
        <f>IF(ISERROR(VLOOKUP($B245,Rose!AN$4:AS$32,4,FALSE)),,VLOOKUP($B245,Rose!AN$4:AS$32,4,FALSE))</f>
        <v>0</v>
      </c>
      <c r="Y245" s="11">
        <f>IF(ISERROR(VLOOKUP($B245,Rose!AU$4:AZ$32,4,FALSE)),,VLOOKUP($B245,Rose!AU$4:AZ$32,4,FALSE))</f>
        <v>0</v>
      </c>
      <c r="Z245" s="11">
        <f>IF(ISERROR(VLOOKUP($B245,Rose!BB$4:BG$32,4,FALSE)),,VLOOKUP($B245,Rose!BB$4:BG$32,4,FALSE))</f>
        <v>0</v>
      </c>
      <c r="AA245" s="11">
        <f>IF(ISERROR(VLOOKUP($B245,Rose!BI$4:BN$32,4,FALSE)),,VLOOKUP($B245,Rose!BI$4:BN$32,4,FALSE))</f>
        <v>0</v>
      </c>
      <c r="AB245" s="11">
        <f>IF(ISERROR(VLOOKUP($B245,Rose!BP$4:BU$32,4,FALSE)),,VLOOKUP($B245,Rose!BP$4:BU$32,4,FALSE))</f>
        <v>0</v>
      </c>
    </row>
    <row r="246" spans="1:28" ht="20" customHeight="1" x14ac:dyDescent="0.15">
      <c r="A246" s="11" t="s">
        <v>28</v>
      </c>
      <c r="B246" s="11" t="s">
        <v>138</v>
      </c>
      <c r="C246" s="11" t="s">
        <v>664</v>
      </c>
      <c r="D246" s="11">
        <v>24</v>
      </c>
      <c r="E246" s="11">
        <v>1</v>
      </c>
      <c r="F246" s="11">
        <v>1.375</v>
      </c>
      <c r="G246" s="11">
        <v>1.375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Q246" s="13"/>
      <c r="R246" s="13"/>
      <c r="S246" s="11">
        <f>IF(ISERROR(VLOOKUP($B246,Rose!D$4:J$32,4,FALSE)),,VLOOKUP($B246,Rose!D$4:J$32,4,FALSE))</f>
        <v>0</v>
      </c>
      <c r="T246" s="11">
        <f>IF(ISERROR(VLOOKUP($B246,Rose!L$4:Q$32,4,FALSE)),,VLOOKUP($B246,Rose!L$4:Q$32,4,FALSE))</f>
        <v>0</v>
      </c>
      <c r="U246" s="11">
        <f>IF(ISERROR(VLOOKUP($B246,Rose!S$4:X$32,4,FALSE)),,VLOOKUP($B246,Rose!S$4:X$32,4,FALSE))</f>
        <v>0</v>
      </c>
      <c r="V246" s="11">
        <f>IF(ISERROR(VLOOKUP($B246,Rose!Z$4:AE$32,4,FALSE)),,VLOOKUP($B246,Rose!Z$4:AE$32,4,FALSE))</f>
        <v>0</v>
      </c>
      <c r="W246" s="11">
        <f>IF(ISERROR(VLOOKUP($B246,Rose!AG$4:AL$32,4,FALSE)),,VLOOKUP($B246,Rose!AG$4:AL$32,4,FALSE))</f>
        <v>0</v>
      </c>
      <c r="X246" s="11">
        <f>IF(ISERROR(VLOOKUP($B246,Rose!AN$4:AS$32,4,FALSE)),,VLOOKUP($B246,Rose!AN$4:AS$32,4,FALSE))</f>
        <v>0</v>
      </c>
      <c r="Y246" s="11">
        <f>IF(ISERROR(VLOOKUP($B246,Rose!AU$4:AZ$32,4,FALSE)),,VLOOKUP($B246,Rose!AU$4:AZ$32,4,FALSE))</f>
        <v>0</v>
      </c>
      <c r="Z246" s="11">
        <f>IF(ISERROR(VLOOKUP($B246,Rose!BB$4:BG$32,4,FALSE)),,VLOOKUP($B246,Rose!BB$4:BG$32,4,FALSE))</f>
        <v>0</v>
      </c>
      <c r="AA246" s="11">
        <f>IF(ISERROR(VLOOKUP($B246,Rose!BI$4:BN$32,4,FALSE)),,VLOOKUP($B246,Rose!BI$4:BN$32,4,FALSE))</f>
        <v>0</v>
      </c>
      <c r="AB246" s="11">
        <f>IF(ISERROR(VLOOKUP($B246,Rose!BP$4:BU$32,4,FALSE)),,VLOOKUP($B246,Rose!BP$4:BU$32,4,FALSE))</f>
        <v>0</v>
      </c>
    </row>
    <row r="247" spans="1:28" ht="20" customHeight="1" x14ac:dyDescent="0.15">
      <c r="A247" s="11" t="s">
        <v>28</v>
      </c>
      <c r="B247" s="11" t="s">
        <v>887</v>
      </c>
      <c r="C247" s="11" t="s">
        <v>521</v>
      </c>
      <c r="D247" s="11">
        <v>5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Q247" s="13"/>
      <c r="R247" s="13"/>
      <c r="S247" s="11">
        <f>IF(ISERROR(VLOOKUP($B247,Rose!D$4:J$32,4,FALSE)),,VLOOKUP($B247,Rose!D$4:J$32,4,FALSE))</f>
        <v>1</v>
      </c>
      <c r="T247" s="11">
        <f>IF(ISERROR(VLOOKUP($B247,Rose!L$4:Q$32,4,FALSE)),,VLOOKUP($B247,Rose!L$4:Q$32,4,FALSE))</f>
        <v>0</v>
      </c>
      <c r="U247" s="11">
        <f>IF(ISERROR(VLOOKUP($B247,Rose!S$4:X$32,4,FALSE)),,VLOOKUP($B247,Rose!S$4:X$32,4,FALSE))</f>
        <v>0</v>
      </c>
      <c r="V247" s="11">
        <f>IF(ISERROR(VLOOKUP($B247,Rose!Z$4:AE$32,4,FALSE)),,VLOOKUP($B247,Rose!Z$4:AE$32,4,FALSE))</f>
        <v>0</v>
      </c>
      <c r="W247" s="11">
        <f>IF(ISERROR(VLOOKUP($B247,Rose!AG$4:AL$32,4,FALSE)),,VLOOKUP($B247,Rose!AG$4:AL$32,4,FALSE))</f>
        <v>0</v>
      </c>
      <c r="X247" s="11">
        <f>IF(ISERROR(VLOOKUP($B247,Rose!AN$4:AS$32,4,FALSE)),,VLOOKUP($B247,Rose!AN$4:AS$32,4,FALSE))</f>
        <v>0</v>
      </c>
      <c r="Y247" s="11">
        <f>IF(ISERROR(VLOOKUP($B247,Rose!AU$4:AZ$32,4,FALSE)),,VLOOKUP($B247,Rose!AU$4:AZ$32,4,FALSE))</f>
        <v>0</v>
      </c>
      <c r="Z247" s="11">
        <f>IF(ISERROR(VLOOKUP($B247,Rose!BB$4:BG$32,4,FALSE)),,VLOOKUP($B247,Rose!BB$4:BG$32,4,FALSE))</f>
        <v>0</v>
      </c>
      <c r="AA247" s="11">
        <f>IF(ISERROR(VLOOKUP($B247,Rose!BI$4:BN$32,4,FALSE)),,VLOOKUP($B247,Rose!BI$4:BN$32,4,FALSE))</f>
        <v>0</v>
      </c>
      <c r="AB247" s="11">
        <f>IF(ISERROR(VLOOKUP($B247,Rose!BP$4:BU$32,4,FALSE)),,VLOOKUP($B247,Rose!BP$4:BU$32,4,FALSE))</f>
        <v>0</v>
      </c>
    </row>
    <row r="248" spans="1:28" ht="20" customHeight="1" x14ac:dyDescent="0.15">
      <c r="A248" s="11" t="s">
        <v>28</v>
      </c>
      <c r="B248" s="11" t="s">
        <v>817</v>
      </c>
      <c r="C248" s="11" t="s">
        <v>97</v>
      </c>
      <c r="D248" s="11">
        <v>15</v>
      </c>
      <c r="E248" s="11">
        <v>4</v>
      </c>
      <c r="F248" s="11">
        <v>6.3958300000000001</v>
      </c>
      <c r="G248" s="11">
        <v>6.3958300000000001</v>
      </c>
      <c r="H248" s="11">
        <v>0</v>
      </c>
      <c r="I248" s="11">
        <v>0</v>
      </c>
      <c r="J248" s="11">
        <v>0</v>
      </c>
      <c r="K248" s="11">
        <v>0</v>
      </c>
      <c r="L248" s="11">
        <v>1</v>
      </c>
      <c r="M248" s="11">
        <v>0</v>
      </c>
      <c r="N248" s="11">
        <v>1</v>
      </c>
      <c r="O248" s="11">
        <v>0</v>
      </c>
      <c r="Q248" s="13"/>
      <c r="R248" s="13"/>
      <c r="S248" s="11">
        <f>IF(ISERROR(VLOOKUP($B248,Rose!D$4:J$32,4,FALSE)),,VLOOKUP($B248,Rose!D$4:J$32,4,FALSE))</f>
        <v>18</v>
      </c>
      <c r="T248" s="11">
        <f>IF(ISERROR(VLOOKUP($B248,Rose!L$4:Q$32,4,FALSE)),,VLOOKUP($B248,Rose!L$4:Q$32,4,FALSE))</f>
        <v>0</v>
      </c>
      <c r="U248" s="11">
        <f>IF(ISERROR(VLOOKUP($B248,Rose!S$4:X$32,4,FALSE)),,VLOOKUP($B248,Rose!S$4:X$32,4,FALSE))</f>
        <v>0</v>
      </c>
      <c r="V248" s="11">
        <f>IF(ISERROR(VLOOKUP($B248,Rose!Z$4:AE$32,4,FALSE)),,VLOOKUP($B248,Rose!Z$4:AE$32,4,FALSE))</f>
        <v>0</v>
      </c>
      <c r="W248" s="11">
        <f>IF(ISERROR(VLOOKUP($B248,Rose!AG$4:AL$32,4,FALSE)),,VLOOKUP($B248,Rose!AG$4:AL$32,4,FALSE))</f>
        <v>0</v>
      </c>
      <c r="X248" s="11">
        <f>IF(ISERROR(VLOOKUP($B248,Rose!AN$4:AS$32,4,FALSE)),,VLOOKUP($B248,Rose!AN$4:AS$32,4,FALSE))</f>
        <v>0</v>
      </c>
      <c r="Y248" s="11">
        <f>IF(ISERROR(VLOOKUP($B248,Rose!AU$4:AZ$32,4,FALSE)),,VLOOKUP($B248,Rose!AU$4:AZ$32,4,FALSE))</f>
        <v>0</v>
      </c>
      <c r="Z248" s="11">
        <f>IF(ISERROR(VLOOKUP($B248,Rose!BB$4:BG$32,4,FALSE)),,VLOOKUP($B248,Rose!BB$4:BG$32,4,FALSE))</f>
        <v>0</v>
      </c>
      <c r="AA248" s="11">
        <f>IF(ISERROR(VLOOKUP($B248,Rose!BI$4:BN$32,4,FALSE)),,VLOOKUP($B248,Rose!BI$4:BN$32,4,FALSE))</f>
        <v>0</v>
      </c>
      <c r="AB248" s="11">
        <f>IF(ISERROR(VLOOKUP($B248,Rose!BP$4:BU$32,4,FALSE)),,VLOOKUP($B248,Rose!BP$4:BU$32,4,FALSE))</f>
        <v>0</v>
      </c>
    </row>
    <row r="249" spans="1:28" ht="20" customHeight="1" x14ac:dyDescent="0.15">
      <c r="A249" s="11" t="s">
        <v>28</v>
      </c>
      <c r="B249" s="11" t="s">
        <v>229</v>
      </c>
      <c r="C249" s="11" t="s">
        <v>90</v>
      </c>
      <c r="D249" s="11">
        <v>10</v>
      </c>
      <c r="E249" s="11">
        <v>1</v>
      </c>
      <c r="F249" s="11">
        <v>6</v>
      </c>
      <c r="G249" s="11">
        <v>6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Q249" s="13"/>
      <c r="R249" s="13"/>
      <c r="S249" s="11">
        <f>IF(ISERROR(VLOOKUP($B249,Rose!D$4:J$32,4,FALSE)),,VLOOKUP($B249,Rose!D$4:J$32,4,FALSE))</f>
        <v>0</v>
      </c>
      <c r="T249" s="11">
        <f>IF(ISERROR(VLOOKUP($B249,Rose!L$4:Q$32,4,FALSE)),,VLOOKUP($B249,Rose!L$4:Q$32,4,FALSE))</f>
        <v>0</v>
      </c>
      <c r="U249" s="11">
        <f>IF(ISERROR(VLOOKUP($B249,Rose!S$4:X$32,4,FALSE)),,VLOOKUP($B249,Rose!S$4:X$32,4,FALSE))</f>
        <v>0</v>
      </c>
      <c r="V249" s="11">
        <f>IF(ISERROR(VLOOKUP($B249,Rose!Z$4:AE$32,4,FALSE)),,VLOOKUP($B249,Rose!Z$4:AE$32,4,FALSE))</f>
        <v>0</v>
      </c>
      <c r="W249" s="11">
        <f>IF(ISERROR(VLOOKUP($B249,Rose!AG$4:AL$32,4,FALSE)),,VLOOKUP($B249,Rose!AG$4:AL$32,4,FALSE))</f>
        <v>0</v>
      </c>
      <c r="X249" s="11">
        <f>IF(ISERROR(VLOOKUP($B249,Rose!AN$4:AS$32,4,FALSE)),,VLOOKUP($B249,Rose!AN$4:AS$32,4,FALSE))</f>
        <v>0</v>
      </c>
      <c r="Y249" s="11">
        <f>IF(ISERROR(VLOOKUP($B249,Rose!AU$4:AZ$32,4,FALSE)),,VLOOKUP($B249,Rose!AU$4:AZ$32,4,FALSE))</f>
        <v>0</v>
      </c>
      <c r="Z249" s="11">
        <f>IF(ISERROR(VLOOKUP($B249,Rose!BB$4:BG$32,4,FALSE)),,VLOOKUP($B249,Rose!BB$4:BG$32,4,FALSE))</f>
        <v>0</v>
      </c>
      <c r="AA249" s="11">
        <f>IF(ISERROR(VLOOKUP($B249,Rose!BI$4:BN$32,4,FALSE)),,VLOOKUP($B249,Rose!BI$4:BN$32,4,FALSE))</f>
        <v>0</v>
      </c>
      <c r="AB249" s="11">
        <f>IF(ISERROR(VLOOKUP($B249,Rose!BP$4:BU$32,4,FALSE)),,VLOOKUP($B249,Rose!BP$4:BU$32,4,FALSE))</f>
        <v>0</v>
      </c>
    </row>
    <row r="250" spans="1:28" ht="20" customHeight="1" x14ac:dyDescent="0.15">
      <c r="A250" s="11" t="s">
        <v>28</v>
      </c>
      <c r="B250" s="11" t="s">
        <v>725</v>
      </c>
      <c r="C250" s="11" t="s">
        <v>99</v>
      </c>
      <c r="D250" s="11">
        <v>24</v>
      </c>
      <c r="E250" s="11">
        <v>17</v>
      </c>
      <c r="F250" s="11">
        <v>5.7517800000000001</v>
      </c>
      <c r="G250" s="11">
        <v>5.7517800000000001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Q250" s="13"/>
      <c r="R250" s="13"/>
      <c r="S250" s="11">
        <f>IF(ISERROR(VLOOKUP($B250,Rose!D$4:J$32,4,FALSE)),,VLOOKUP($B250,Rose!D$4:J$32,4,FALSE))</f>
        <v>0</v>
      </c>
      <c r="T250" s="11">
        <f>IF(ISERROR(VLOOKUP($B250,Rose!L$4:Q$32,4,FALSE)),,VLOOKUP($B250,Rose!L$4:Q$32,4,FALSE))</f>
        <v>0</v>
      </c>
      <c r="U250" s="11">
        <f>IF(ISERROR(VLOOKUP($B250,Rose!S$4:X$32,4,FALSE)),,VLOOKUP($B250,Rose!S$4:X$32,4,FALSE))</f>
        <v>10</v>
      </c>
      <c r="V250" s="11">
        <f>IF(ISERROR(VLOOKUP($B250,Rose!Z$4:AE$32,4,FALSE)),,VLOOKUP($B250,Rose!Z$4:AE$32,4,FALSE))</f>
        <v>0</v>
      </c>
      <c r="W250" s="11">
        <f>IF(ISERROR(VLOOKUP($B250,Rose!AG$4:AL$32,4,FALSE)),,VLOOKUP($B250,Rose!AG$4:AL$32,4,FALSE))</f>
        <v>0</v>
      </c>
      <c r="X250" s="11">
        <f>IF(ISERROR(VLOOKUP($B250,Rose!AN$4:AS$32,4,FALSE)),,VLOOKUP($B250,Rose!AN$4:AS$32,4,FALSE))</f>
        <v>0</v>
      </c>
      <c r="Y250" s="11">
        <f>IF(ISERROR(VLOOKUP($B250,Rose!AU$4:AZ$32,4,FALSE)),,VLOOKUP($B250,Rose!AU$4:AZ$32,4,FALSE))</f>
        <v>0</v>
      </c>
      <c r="Z250" s="11">
        <f>IF(ISERROR(VLOOKUP($B250,Rose!BB$4:BG$32,4,FALSE)),,VLOOKUP($B250,Rose!BB$4:BG$32,4,FALSE))</f>
        <v>0</v>
      </c>
      <c r="AA250" s="11">
        <f>IF(ISERROR(VLOOKUP($B250,Rose!BI$4:BN$32,4,FALSE)),,VLOOKUP($B250,Rose!BI$4:BN$32,4,FALSE))</f>
        <v>0</v>
      </c>
      <c r="AB250" s="11">
        <f>IF(ISERROR(VLOOKUP($B250,Rose!BP$4:BU$32,4,FALSE)),,VLOOKUP($B250,Rose!BP$4:BU$32,4,FALSE))</f>
        <v>0</v>
      </c>
    </row>
    <row r="251" spans="1:28" ht="20" customHeight="1" x14ac:dyDescent="0.15">
      <c r="A251" s="11" t="s">
        <v>28</v>
      </c>
      <c r="B251" s="11" t="s">
        <v>59</v>
      </c>
      <c r="C251" s="11" t="s">
        <v>92</v>
      </c>
      <c r="D251" s="11">
        <v>36</v>
      </c>
      <c r="E251" s="11">
        <v>12</v>
      </c>
      <c r="F251" s="11">
        <v>6.0356100000000001</v>
      </c>
      <c r="G251" s="11">
        <v>6.34849</v>
      </c>
      <c r="H251" s="11">
        <v>1</v>
      </c>
      <c r="I251" s="11">
        <v>0</v>
      </c>
      <c r="J251" s="11">
        <v>0</v>
      </c>
      <c r="K251" s="11">
        <v>0</v>
      </c>
      <c r="L251" s="11">
        <v>1</v>
      </c>
      <c r="M251" s="11">
        <v>1</v>
      </c>
      <c r="N251" s="11">
        <v>0</v>
      </c>
      <c r="O251" s="11">
        <v>0</v>
      </c>
      <c r="Q251" s="13"/>
      <c r="R251" s="13"/>
      <c r="S251" s="11">
        <f>IF(ISERROR(VLOOKUP($B251,Rose!D$4:J$32,4,FALSE)),,VLOOKUP($B251,Rose!D$4:J$32,4,FALSE))</f>
        <v>0</v>
      </c>
      <c r="T251" s="11">
        <f>IF(ISERROR(VLOOKUP($B251,Rose!L$4:Q$32,4,FALSE)),,VLOOKUP($B251,Rose!L$4:Q$32,4,FALSE))</f>
        <v>0</v>
      </c>
      <c r="U251" s="11">
        <f>IF(ISERROR(VLOOKUP($B251,Rose!S$4:X$32,4,FALSE)),,VLOOKUP($B251,Rose!S$4:X$32,4,FALSE))</f>
        <v>0</v>
      </c>
      <c r="V251" s="11">
        <f>IF(ISERROR(VLOOKUP($B251,Rose!Z$4:AE$32,4,FALSE)),,VLOOKUP($B251,Rose!Z$4:AE$32,4,FALSE))</f>
        <v>0</v>
      </c>
      <c r="W251" s="11">
        <f>IF(ISERROR(VLOOKUP($B251,Rose!AG$4:AL$32,4,FALSE)),,VLOOKUP($B251,Rose!AG$4:AL$32,4,FALSE))</f>
        <v>0</v>
      </c>
      <c r="X251" s="11">
        <f>IF(ISERROR(VLOOKUP($B251,Rose!AN$4:AS$32,4,FALSE)),,VLOOKUP($B251,Rose!AN$4:AS$32,4,FALSE))</f>
        <v>0</v>
      </c>
      <c r="Y251" s="11">
        <f>IF(ISERROR(VLOOKUP($B251,Rose!AU$4:AZ$32,4,FALSE)),,VLOOKUP($B251,Rose!AU$4:AZ$32,4,FALSE))</f>
        <v>14</v>
      </c>
      <c r="Z251" s="11">
        <f>IF(ISERROR(VLOOKUP($B251,Rose!BB$4:BG$32,4,FALSE)),,VLOOKUP($B251,Rose!BB$4:BG$32,4,FALSE))</f>
        <v>0</v>
      </c>
      <c r="AA251" s="11">
        <f>IF(ISERROR(VLOOKUP($B251,Rose!BI$4:BN$32,4,FALSE)),,VLOOKUP($B251,Rose!BI$4:BN$32,4,FALSE))</f>
        <v>0</v>
      </c>
      <c r="AB251" s="11">
        <f>IF(ISERROR(VLOOKUP($B251,Rose!BP$4:BU$32,4,FALSE)),,VLOOKUP($B251,Rose!BP$4:BU$32,4,FALSE))</f>
        <v>0</v>
      </c>
    </row>
    <row r="252" spans="1:28" ht="20" customHeight="1" x14ac:dyDescent="0.15">
      <c r="A252" s="11" t="s">
        <v>28</v>
      </c>
      <c r="B252" s="11" t="s">
        <v>197</v>
      </c>
      <c r="C252" s="11" t="s">
        <v>664</v>
      </c>
      <c r="D252" s="11">
        <v>13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1">
        <v>0</v>
      </c>
      <c r="O252" s="11">
        <v>0</v>
      </c>
      <c r="Q252" s="13"/>
      <c r="R252" s="13"/>
      <c r="S252" s="11">
        <f>IF(ISERROR(VLOOKUP($B252,Rose!D$4:J$32,4,FALSE)),,VLOOKUP($B252,Rose!D$4:J$32,4,FALSE))</f>
        <v>0</v>
      </c>
      <c r="T252" s="11">
        <f>IF(ISERROR(VLOOKUP($B252,Rose!L$4:Q$32,4,FALSE)),,VLOOKUP($B252,Rose!L$4:Q$32,4,FALSE))</f>
        <v>0</v>
      </c>
      <c r="U252" s="11">
        <f>IF(ISERROR(VLOOKUP($B252,Rose!S$4:X$32,4,FALSE)),,VLOOKUP($B252,Rose!S$4:X$32,4,FALSE))</f>
        <v>0</v>
      </c>
      <c r="V252" s="11">
        <f>IF(ISERROR(VLOOKUP($B252,Rose!Z$4:AE$32,4,FALSE)),,VLOOKUP($B252,Rose!Z$4:AE$32,4,FALSE))</f>
        <v>0</v>
      </c>
      <c r="W252" s="11">
        <f>IF(ISERROR(VLOOKUP($B252,Rose!AG$4:AL$32,4,FALSE)),,VLOOKUP($B252,Rose!AG$4:AL$32,4,FALSE))</f>
        <v>0</v>
      </c>
      <c r="X252" s="11">
        <f>IF(ISERROR(VLOOKUP($B252,Rose!AN$4:AS$32,4,FALSE)),,VLOOKUP($B252,Rose!AN$4:AS$32,4,FALSE))</f>
        <v>0</v>
      </c>
      <c r="Y252" s="11">
        <f>IF(ISERROR(VLOOKUP($B252,Rose!AU$4:AZ$32,4,FALSE)),,VLOOKUP($B252,Rose!AU$4:AZ$32,4,FALSE))</f>
        <v>0</v>
      </c>
      <c r="Z252" s="11">
        <f>IF(ISERROR(VLOOKUP($B252,Rose!BB$4:BG$32,4,FALSE)),,VLOOKUP($B252,Rose!BB$4:BG$32,4,FALSE))</f>
        <v>0</v>
      </c>
      <c r="AA252" s="11">
        <f>IF(ISERROR(VLOOKUP($B252,Rose!BI$4:BN$32,4,FALSE)),,VLOOKUP($B252,Rose!BI$4:BN$32,4,FALSE))</f>
        <v>0</v>
      </c>
      <c r="AB252" s="11">
        <f>IF(ISERROR(VLOOKUP($B252,Rose!BP$4:BU$32,4,FALSE)),,VLOOKUP($B252,Rose!BP$4:BU$32,4,FALSE))</f>
        <v>0</v>
      </c>
    </row>
    <row r="253" spans="1:28" ht="20" customHeight="1" x14ac:dyDescent="0.15">
      <c r="A253" s="11" t="s">
        <v>28</v>
      </c>
      <c r="B253" s="11" t="s">
        <v>554</v>
      </c>
      <c r="C253" s="11" t="s">
        <v>519</v>
      </c>
      <c r="D253" s="11">
        <v>11</v>
      </c>
      <c r="E253" s="11">
        <v>15</v>
      </c>
      <c r="F253" s="11">
        <v>5.8193700000000002</v>
      </c>
      <c r="G253" s="11">
        <v>5.9178600000000001</v>
      </c>
      <c r="H253" s="11">
        <v>1</v>
      </c>
      <c r="I253" s="11">
        <v>0</v>
      </c>
      <c r="J253" s="11">
        <v>0</v>
      </c>
      <c r="K253" s="11">
        <v>0</v>
      </c>
      <c r="L253" s="11">
        <v>0</v>
      </c>
      <c r="M253" s="11">
        <v>4</v>
      </c>
      <c r="N253" s="11">
        <v>0</v>
      </c>
      <c r="O253" s="11">
        <v>0</v>
      </c>
      <c r="Q253" s="13"/>
      <c r="R253" s="13"/>
      <c r="S253" s="11">
        <f>IF(ISERROR(VLOOKUP($B253,Rose!D$4:J$32,4,FALSE)),,VLOOKUP($B253,Rose!D$4:J$32,4,FALSE))</f>
        <v>0</v>
      </c>
      <c r="T253" s="11">
        <f>IF(ISERROR(VLOOKUP($B253,Rose!L$4:Q$32,4,FALSE)),,VLOOKUP($B253,Rose!L$4:Q$32,4,FALSE))</f>
        <v>0</v>
      </c>
      <c r="U253" s="11">
        <f>IF(ISERROR(VLOOKUP($B253,Rose!S$4:X$32,4,FALSE)),,VLOOKUP($B253,Rose!S$4:X$32,4,FALSE))</f>
        <v>0</v>
      </c>
      <c r="V253" s="11">
        <f>IF(ISERROR(VLOOKUP($B253,Rose!Z$4:AE$32,4,FALSE)),,VLOOKUP($B253,Rose!Z$4:AE$32,4,FALSE))</f>
        <v>0</v>
      </c>
      <c r="W253" s="11">
        <f>IF(ISERROR(VLOOKUP($B253,Rose!AG$4:AL$32,4,FALSE)),,VLOOKUP($B253,Rose!AG$4:AL$32,4,FALSE))</f>
        <v>0</v>
      </c>
      <c r="X253" s="11">
        <f>IF(ISERROR(VLOOKUP($B253,Rose!AN$4:AS$32,4,FALSE)),,VLOOKUP($B253,Rose!AN$4:AS$32,4,FALSE))</f>
        <v>0</v>
      </c>
      <c r="Y253" s="11">
        <f>IF(ISERROR(VLOOKUP($B253,Rose!AU$4:AZ$32,4,FALSE)),,VLOOKUP($B253,Rose!AU$4:AZ$32,4,FALSE))</f>
        <v>0</v>
      </c>
      <c r="Z253" s="11">
        <f>IF(ISERROR(VLOOKUP($B253,Rose!BB$4:BG$32,4,FALSE)),,VLOOKUP($B253,Rose!BB$4:BG$32,4,FALSE))</f>
        <v>0</v>
      </c>
      <c r="AA253" s="11">
        <f>IF(ISERROR(VLOOKUP($B253,Rose!BI$4:BN$32,4,FALSE)),,VLOOKUP($B253,Rose!BI$4:BN$32,4,FALSE))</f>
        <v>0</v>
      </c>
      <c r="AB253" s="11">
        <f>IF(ISERROR(VLOOKUP($B253,Rose!BP$4:BU$32,4,FALSE)),,VLOOKUP($B253,Rose!BP$4:BU$32,4,FALSE))</f>
        <v>0</v>
      </c>
    </row>
    <row r="254" spans="1:28" ht="20" customHeight="1" x14ac:dyDescent="0.15">
      <c r="A254" s="11" t="s">
        <v>28</v>
      </c>
      <c r="B254" s="11" t="s">
        <v>242</v>
      </c>
      <c r="C254" s="11" t="s">
        <v>94</v>
      </c>
      <c r="D254" s="11">
        <v>12</v>
      </c>
      <c r="E254" s="11">
        <v>10</v>
      </c>
      <c r="F254" s="11">
        <v>5.75312</v>
      </c>
      <c r="G254" s="11">
        <v>5.6413200000000003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2</v>
      </c>
      <c r="N254" s="11">
        <v>0</v>
      </c>
      <c r="O254" s="11">
        <v>0</v>
      </c>
      <c r="Q254" s="13"/>
      <c r="R254" s="13"/>
      <c r="S254" s="11">
        <f>IF(ISERROR(VLOOKUP($B254,Rose!D$4:J$32,4,FALSE)),,VLOOKUP($B254,Rose!D$4:J$32,4,FALSE))</f>
        <v>0</v>
      </c>
      <c r="T254" s="11">
        <f>IF(ISERROR(VLOOKUP($B254,Rose!L$4:Q$32,4,FALSE)),,VLOOKUP($B254,Rose!L$4:Q$32,4,FALSE))</f>
        <v>0</v>
      </c>
      <c r="U254" s="11">
        <f>IF(ISERROR(VLOOKUP($B254,Rose!S$4:X$32,4,FALSE)),,VLOOKUP($B254,Rose!S$4:X$32,4,FALSE))</f>
        <v>0</v>
      </c>
      <c r="V254" s="11">
        <f>IF(ISERROR(VLOOKUP($B254,Rose!Z$4:AE$32,4,FALSE)),,VLOOKUP($B254,Rose!Z$4:AE$32,4,FALSE))</f>
        <v>0</v>
      </c>
      <c r="W254" s="11">
        <f>IF(ISERROR(VLOOKUP($B254,Rose!AG$4:AL$32,4,FALSE)),,VLOOKUP($B254,Rose!AG$4:AL$32,4,FALSE))</f>
        <v>0</v>
      </c>
      <c r="X254" s="11">
        <f>IF(ISERROR(VLOOKUP($B254,Rose!AN$4:AS$32,4,FALSE)),,VLOOKUP($B254,Rose!AN$4:AS$32,4,FALSE))</f>
        <v>0</v>
      </c>
      <c r="Y254" s="11">
        <f>IF(ISERROR(VLOOKUP($B254,Rose!AU$4:AZ$32,4,FALSE)),,VLOOKUP($B254,Rose!AU$4:AZ$32,4,FALSE))</f>
        <v>0</v>
      </c>
      <c r="Z254" s="11">
        <f>IF(ISERROR(VLOOKUP($B254,Rose!BB$4:BG$32,4,FALSE)),,VLOOKUP($B254,Rose!BB$4:BG$32,4,FALSE))</f>
        <v>0</v>
      </c>
      <c r="AA254" s="11">
        <f>IF(ISERROR(VLOOKUP($B254,Rose!BI$4:BN$32,4,FALSE)),,VLOOKUP($B254,Rose!BI$4:BN$32,4,FALSE))</f>
        <v>0</v>
      </c>
      <c r="AB254" s="11">
        <f>IF(ISERROR(VLOOKUP($B254,Rose!BP$4:BU$32,4,FALSE)),,VLOOKUP($B254,Rose!BP$4:BU$32,4,FALSE))</f>
        <v>0</v>
      </c>
    </row>
    <row r="255" spans="1:28" ht="20" customHeight="1" x14ac:dyDescent="0.15">
      <c r="A255" s="11" t="s">
        <v>28</v>
      </c>
      <c r="B255" s="11" t="s">
        <v>321</v>
      </c>
      <c r="C255" s="11" t="s">
        <v>94</v>
      </c>
      <c r="D255" s="11">
        <v>22</v>
      </c>
      <c r="E255" s="11">
        <v>14</v>
      </c>
      <c r="F255" s="11">
        <v>5.9017900000000001</v>
      </c>
      <c r="G255" s="11">
        <v>5.7589300000000003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1</v>
      </c>
      <c r="Q255" s="13"/>
      <c r="R255" s="13"/>
      <c r="S255" s="11">
        <f>IF(ISERROR(VLOOKUP($B255,Rose!D$4:J$32,4,FALSE)),,VLOOKUP($B255,Rose!D$4:J$32,4,FALSE))</f>
        <v>0</v>
      </c>
      <c r="T255" s="11">
        <f>IF(ISERROR(VLOOKUP($B255,Rose!L$4:Q$32,4,FALSE)),,VLOOKUP($B255,Rose!L$4:Q$32,4,FALSE))</f>
        <v>0</v>
      </c>
      <c r="U255" s="11">
        <f>IF(ISERROR(VLOOKUP($B255,Rose!S$4:X$32,4,FALSE)),,VLOOKUP($B255,Rose!S$4:X$32,4,FALSE))</f>
        <v>0</v>
      </c>
      <c r="V255" s="11">
        <f>IF(ISERROR(VLOOKUP($B255,Rose!Z$4:AE$32,4,FALSE)),,VLOOKUP($B255,Rose!Z$4:AE$32,4,FALSE))</f>
        <v>0</v>
      </c>
      <c r="W255" s="11">
        <f>IF(ISERROR(VLOOKUP($B255,Rose!AG$4:AL$32,4,FALSE)),,VLOOKUP($B255,Rose!AG$4:AL$32,4,FALSE))</f>
        <v>0</v>
      </c>
      <c r="X255" s="11">
        <f>IF(ISERROR(VLOOKUP($B255,Rose!AN$4:AS$32,4,FALSE)),,VLOOKUP($B255,Rose!AN$4:AS$32,4,FALSE))</f>
        <v>0</v>
      </c>
      <c r="Y255" s="11">
        <f>IF(ISERROR(VLOOKUP($B255,Rose!AU$4:AZ$32,4,FALSE)),,VLOOKUP($B255,Rose!AU$4:AZ$32,4,FALSE))</f>
        <v>0</v>
      </c>
      <c r="Z255" s="11">
        <f>IF(ISERROR(VLOOKUP($B255,Rose!BB$4:BG$32,4,FALSE)),,VLOOKUP($B255,Rose!BB$4:BG$32,4,FALSE))</f>
        <v>0</v>
      </c>
      <c r="AA255" s="11">
        <f>IF(ISERROR(VLOOKUP($B255,Rose!BI$4:BN$32,4,FALSE)),,VLOOKUP($B255,Rose!BI$4:BN$32,4,FALSE))</f>
        <v>0</v>
      </c>
      <c r="AB255" s="11">
        <f>IF(ISERROR(VLOOKUP($B255,Rose!BP$4:BU$32,4,FALSE)),,VLOOKUP($B255,Rose!BP$4:BU$32,4,FALSE))</f>
        <v>0</v>
      </c>
    </row>
    <row r="256" spans="1:28" ht="20" customHeight="1" x14ac:dyDescent="0.15">
      <c r="A256" s="11" t="s">
        <v>28</v>
      </c>
      <c r="B256" s="11" t="s">
        <v>45</v>
      </c>
      <c r="C256" s="11" t="s">
        <v>90</v>
      </c>
      <c r="D256" s="11">
        <v>15</v>
      </c>
      <c r="E256" s="11">
        <v>5</v>
      </c>
      <c r="F256" s="11">
        <v>5.8250000000000002</v>
      </c>
      <c r="G256" s="11">
        <v>5.8250000000000002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Q256" s="13"/>
      <c r="R256" s="13"/>
      <c r="S256" s="11">
        <f>IF(ISERROR(VLOOKUP($B256,Rose!D$4:J$32,4,FALSE)),,VLOOKUP($B256,Rose!D$4:J$32,4,FALSE))</f>
        <v>0</v>
      </c>
      <c r="T256" s="11">
        <f>IF(ISERROR(VLOOKUP($B256,Rose!L$4:Q$32,4,FALSE)),,VLOOKUP($B256,Rose!L$4:Q$32,4,FALSE))</f>
        <v>0</v>
      </c>
      <c r="U256" s="11">
        <f>IF(ISERROR(VLOOKUP($B256,Rose!S$4:X$32,4,FALSE)),,VLOOKUP($B256,Rose!S$4:X$32,4,FALSE))</f>
        <v>0</v>
      </c>
      <c r="V256" s="11">
        <f>IF(ISERROR(VLOOKUP($B256,Rose!Z$4:AE$32,4,FALSE)),,VLOOKUP($B256,Rose!Z$4:AE$32,4,FALSE))</f>
        <v>0</v>
      </c>
      <c r="W256" s="11">
        <f>IF(ISERROR(VLOOKUP($B256,Rose!AG$4:AL$32,4,FALSE)),,VLOOKUP($B256,Rose!AG$4:AL$32,4,FALSE))</f>
        <v>0</v>
      </c>
      <c r="X256" s="11">
        <f>IF(ISERROR(VLOOKUP($B256,Rose!AN$4:AS$32,4,FALSE)),,VLOOKUP($B256,Rose!AN$4:AS$32,4,FALSE))</f>
        <v>0</v>
      </c>
      <c r="Y256" s="11">
        <f>IF(ISERROR(VLOOKUP($B256,Rose!AU$4:AZ$32,4,FALSE)),,VLOOKUP($B256,Rose!AU$4:AZ$32,4,FALSE))</f>
        <v>0</v>
      </c>
      <c r="Z256" s="11">
        <f>IF(ISERROR(VLOOKUP($B256,Rose!BB$4:BG$32,4,FALSE)),,VLOOKUP($B256,Rose!BB$4:BG$32,4,FALSE))</f>
        <v>0</v>
      </c>
      <c r="AA256" s="11">
        <f>IF(ISERROR(VLOOKUP($B256,Rose!BI$4:BN$32,4,FALSE)),,VLOOKUP($B256,Rose!BI$4:BN$32,4,FALSE))</f>
        <v>0</v>
      </c>
      <c r="AB256" s="11">
        <f>IF(ISERROR(VLOOKUP($B256,Rose!BP$4:BU$32,4,FALSE)),,VLOOKUP($B256,Rose!BP$4:BU$32,4,FALSE))</f>
        <v>0</v>
      </c>
    </row>
    <row r="257" spans="1:28" ht="20" customHeight="1" x14ac:dyDescent="0.15">
      <c r="A257" s="11" t="s">
        <v>28</v>
      </c>
      <c r="B257" s="11" t="s">
        <v>188</v>
      </c>
      <c r="C257" s="11" t="s">
        <v>94</v>
      </c>
      <c r="D257" s="11">
        <v>21</v>
      </c>
      <c r="E257" s="11">
        <v>12</v>
      </c>
      <c r="F257" s="11">
        <v>5.8020800000000001</v>
      </c>
      <c r="G257" s="11">
        <v>5.7575799999999999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1</v>
      </c>
      <c r="N257" s="11">
        <v>0</v>
      </c>
      <c r="O257" s="11">
        <v>0</v>
      </c>
      <c r="Q257" s="13"/>
      <c r="R257" s="13"/>
      <c r="S257" s="11">
        <f>IF(ISERROR(VLOOKUP($B257,Rose!D$4:J$32,4,FALSE)),,VLOOKUP($B257,Rose!D$4:J$32,4,FALSE))</f>
        <v>0</v>
      </c>
      <c r="T257" s="11">
        <f>IF(ISERROR(VLOOKUP($B257,Rose!L$4:Q$32,4,FALSE)),,VLOOKUP($B257,Rose!L$4:Q$32,4,FALSE))</f>
        <v>0</v>
      </c>
      <c r="U257" s="11">
        <f>IF(ISERROR(VLOOKUP($B257,Rose!S$4:X$32,4,FALSE)),,VLOOKUP($B257,Rose!S$4:X$32,4,FALSE))</f>
        <v>0</v>
      </c>
      <c r="V257" s="11">
        <f>IF(ISERROR(VLOOKUP($B257,Rose!Z$4:AE$32,4,FALSE)),,VLOOKUP($B257,Rose!Z$4:AE$32,4,FALSE))</f>
        <v>0</v>
      </c>
      <c r="W257" s="11">
        <f>IF(ISERROR(VLOOKUP($B257,Rose!AG$4:AL$32,4,FALSE)),,VLOOKUP($B257,Rose!AG$4:AL$32,4,FALSE))</f>
        <v>0</v>
      </c>
      <c r="X257" s="11">
        <f>IF(ISERROR(VLOOKUP($B257,Rose!AN$4:AS$32,4,FALSE)),,VLOOKUP($B257,Rose!AN$4:AS$32,4,FALSE))</f>
        <v>0</v>
      </c>
      <c r="Y257" s="11">
        <f>IF(ISERROR(VLOOKUP($B257,Rose!AU$4:AZ$32,4,FALSE)),,VLOOKUP($B257,Rose!AU$4:AZ$32,4,FALSE))</f>
        <v>0</v>
      </c>
      <c r="Z257" s="11">
        <f>IF(ISERROR(VLOOKUP($B257,Rose!BB$4:BG$32,4,FALSE)),,VLOOKUP($B257,Rose!BB$4:BG$32,4,FALSE))</f>
        <v>6</v>
      </c>
      <c r="AA257" s="11">
        <f>IF(ISERROR(VLOOKUP($B257,Rose!BI$4:BN$32,4,FALSE)),,VLOOKUP($B257,Rose!BI$4:BN$32,4,FALSE))</f>
        <v>0</v>
      </c>
      <c r="AB257" s="11">
        <f>IF(ISERROR(VLOOKUP($B257,Rose!BP$4:BU$32,4,FALSE)),,VLOOKUP($B257,Rose!BP$4:BU$32,4,FALSE))</f>
        <v>0</v>
      </c>
    </row>
    <row r="258" spans="1:28" ht="20" customHeight="1" x14ac:dyDescent="0.15">
      <c r="A258" s="11" t="s">
        <v>28</v>
      </c>
      <c r="B258" s="11" t="s">
        <v>829</v>
      </c>
      <c r="C258" s="11" t="s">
        <v>194</v>
      </c>
      <c r="D258" s="11">
        <v>1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0</v>
      </c>
      <c r="L258" s="11">
        <v>0</v>
      </c>
      <c r="M258" s="11">
        <v>0</v>
      </c>
      <c r="N258" s="11">
        <v>0</v>
      </c>
      <c r="O258" s="11">
        <v>0</v>
      </c>
      <c r="Q258" s="13"/>
      <c r="R258" s="13"/>
      <c r="S258" s="11">
        <f>IF(ISERROR(VLOOKUP($B258,Rose!D$4:J$32,4,FALSE)),,VLOOKUP($B258,Rose!D$4:J$32,4,FALSE))</f>
        <v>0</v>
      </c>
      <c r="T258" s="11">
        <f>IF(ISERROR(VLOOKUP($B258,Rose!L$4:Q$32,4,FALSE)),,VLOOKUP($B258,Rose!L$4:Q$32,4,FALSE))</f>
        <v>0</v>
      </c>
      <c r="U258" s="11">
        <f>IF(ISERROR(VLOOKUP($B258,Rose!S$4:X$32,4,FALSE)),,VLOOKUP($B258,Rose!S$4:X$32,4,FALSE))</f>
        <v>0</v>
      </c>
      <c r="V258" s="11">
        <f>IF(ISERROR(VLOOKUP($B258,Rose!Z$4:AE$32,4,FALSE)),,VLOOKUP($B258,Rose!Z$4:AE$32,4,FALSE))</f>
        <v>0</v>
      </c>
      <c r="W258" s="11">
        <f>IF(ISERROR(VLOOKUP($B258,Rose!AG$4:AL$32,4,FALSE)),,VLOOKUP($B258,Rose!AG$4:AL$32,4,FALSE))</f>
        <v>0</v>
      </c>
      <c r="X258" s="11">
        <f>IF(ISERROR(VLOOKUP($B258,Rose!AN$4:AS$32,4,FALSE)),,VLOOKUP($B258,Rose!AN$4:AS$32,4,FALSE))</f>
        <v>0</v>
      </c>
      <c r="Y258" s="11">
        <f>IF(ISERROR(VLOOKUP($B258,Rose!AU$4:AZ$32,4,FALSE)),,VLOOKUP($B258,Rose!AU$4:AZ$32,4,FALSE))</f>
        <v>0</v>
      </c>
      <c r="Z258" s="11">
        <f>IF(ISERROR(VLOOKUP($B258,Rose!BB$4:BG$32,4,FALSE)),,VLOOKUP($B258,Rose!BB$4:BG$32,4,FALSE))</f>
        <v>0</v>
      </c>
      <c r="AA258" s="11">
        <f>IF(ISERROR(VLOOKUP($B258,Rose!BI$4:BN$32,4,FALSE)),,VLOOKUP($B258,Rose!BI$4:BN$32,4,FALSE))</f>
        <v>0</v>
      </c>
      <c r="AB258" s="11">
        <f>IF(ISERROR(VLOOKUP($B258,Rose!BP$4:BU$32,4,FALSE)),,VLOOKUP($B258,Rose!BP$4:BU$32,4,FALSE))</f>
        <v>0</v>
      </c>
    </row>
    <row r="259" spans="1:28" ht="20" customHeight="1" x14ac:dyDescent="0.15">
      <c r="A259" s="11" t="s">
        <v>28</v>
      </c>
      <c r="B259" s="11" t="s">
        <v>756</v>
      </c>
      <c r="C259" s="11" t="s">
        <v>97</v>
      </c>
      <c r="D259" s="11">
        <v>12</v>
      </c>
      <c r="E259" s="11">
        <v>10</v>
      </c>
      <c r="F259" s="11">
        <v>5.7465299999999999</v>
      </c>
      <c r="G259" s="11">
        <v>5.7072900000000004</v>
      </c>
      <c r="H259" s="11">
        <v>1</v>
      </c>
      <c r="I259" s="11">
        <v>0</v>
      </c>
      <c r="J259" s="11">
        <v>0</v>
      </c>
      <c r="K259" s="11">
        <v>0</v>
      </c>
      <c r="L259" s="11">
        <v>0</v>
      </c>
      <c r="M259" s="11">
        <v>2</v>
      </c>
      <c r="N259" s="11">
        <v>2</v>
      </c>
      <c r="O259" s="11">
        <v>1</v>
      </c>
      <c r="Q259" s="13"/>
      <c r="R259" s="13"/>
      <c r="S259" s="11">
        <f>IF(ISERROR(VLOOKUP($B259,Rose!D$4:J$32,4,FALSE)),,VLOOKUP($B259,Rose!D$4:J$32,4,FALSE))</f>
        <v>0</v>
      </c>
      <c r="T259" s="11">
        <f>IF(ISERROR(VLOOKUP($B259,Rose!L$4:Q$32,4,FALSE)),,VLOOKUP($B259,Rose!L$4:Q$32,4,FALSE))</f>
        <v>0</v>
      </c>
      <c r="U259" s="11">
        <f>IF(ISERROR(VLOOKUP($B259,Rose!S$4:X$32,4,FALSE)),,VLOOKUP($B259,Rose!S$4:X$32,4,FALSE))</f>
        <v>0</v>
      </c>
      <c r="V259" s="11">
        <f>IF(ISERROR(VLOOKUP($B259,Rose!Z$4:AE$32,4,FALSE)),,VLOOKUP($B259,Rose!Z$4:AE$32,4,FALSE))</f>
        <v>0</v>
      </c>
      <c r="W259" s="11">
        <f>IF(ISERROR(VLOOKUP($B259,Rose!AG$4:AL$32,4,FALSE)),,VLOOKUP($B259,Rose!AG$4:AL$32,4,FALSE))</f>
        <v>0</v>
      </c>
      <c r="X259" s="11">
        <f>IF(ISERROR(VLOOKUP($B259,Rose!AN$4:AS$32,4,FALSE)),,VLOOKUP($B259,Rose!AN$4:AS$32,4,FALSE))</f>
        <v>0</v>
      </c>
      <c r="Y259" s="11">
        <f>IF(ISERROR(VLOOKUP($B259,Rose!AU$4:AZ$32,4,FALSE)),,VLOOKUP($B259,Rose!AU$4:AZ$32,4,FALSE))</f>
        <v>0</v>
      </c>
      <c r="Z259" s="11">
        <f>IF(ISERROR(VLOOKUP($B259,Rose!BB$4:BG$32,4,FALSE)),,VLOOKUP($B259,Rose!BB$4:BG$32,4,FALSE))</f>
        <v>0</v>
      </c>
      <c r="AA259" s="11">
        <f>IF(ISERROR(VLOOKUP($B259,Rose!BI$4:BN$32,4,FALSE)),,VLOOKUP($B259,Rose!BI$4:BN$32,4,FALSE))</f>
        <v>0</v>
      </c>
      <c r="AB259" s="11">
        <f>IF(ISERROR(VLOOKUP($B259,Rose!BP$4:BU$32,4,FALSE)),,VLOOKUP($B259,Rose!BP$4:BU$32,4,FALSE))</f>
        <v>0</v>
      </c>
    </row>
    <row r="260" spans="1:28" ht="20" customHeight="1" x14ac:dyDescent="0.15">
      <c r="A260" s="11" t="s">
        <v>28</v>
      </c>
      <c r="B260" s="11" t="s">
        <v>563</v>
      </c>
      <c r="C260" s="11" t="s">
        <v>517</v>
      </c>
      <c r="D260" s="11">
        <v>6</v>
      </c>
      <c r="E260" s="11">
        <v>8</v>
      </c>
      <c r="F260" s="11">
        <v>5.8125</v>
      </c>
      <c r="G260" s="11">
        <v>6.0625</v>
      </c>
      <c r="H260" s="11">
        <v>1</v>
      </c>
      <c r="I260" s="11">
        <v>0</v>
      </c>
      <c r="J260" s="11">
        <v>0</v>
      </c>
      <c r="K260" s="11">
        <v>0</v>
      </c>
      <c r="L260" s="11">
        <v>0</v>
      </c>
      <c r="M260" s="11">
        <v>2</v>
      </c>
      <c r="N260" s="11">
        <v>0</v>
      </c>
      <c r="O260" s="11">
        <v>0</v>
      </c>
      <c r="Q260" s="13"/>
      <c r="R260" s="13"/>
      <c r="S260" s="11">
        <f>IF(ISERROR(VLOOKUP($B260,Rose!D$4:J$32,4,FALSE)),,VLOOKUP($B260,Rose!D$4:J$32,4,FALSE))</f>
        <v>0</v>
      </c>
      <c r="T260" s="11">
        <f>IF(ISERROR(VLOOKUP($B260,Rose!L$4:Q$32,4,FALSE)),,VLOOKUP($B260,Rose!L$4:Q$32,4,FALSE))</f>
        <v>0</v>
      </c>
      <c r="U260" s="11">
        <f>IF(ISERROR(VLOOKUP($B260,Rose!S$4:X$32,4,FALSE)),,VLOOKUP($B260,Rose!S$4:X$32,4,FALSE))</f>
        <v>0</v>
      </c>
      <c r="V260" s="11">
        <f>IF(ISERROR(VLOOKUP($B260,Rose!Z$4:AE$32,4,FALSE)),,VLOOKUP($B260,Rose!Z$4:AE$32,4,FALSE))</f>
        <v>0</v>
      </c>
      <c r="W260" s="11">
        <f>IF(ISERROR(VLOOKUP($B260,Rose!AG$4:AL$32,4,FALSE)),,VLOOKUP($B260,Rose!AG$4:AL$32,4,FALSE))</f>
        <v>0</v>
      </c>
      <c r="X260" s="11">
        <f>IF(ISERROR(VLOOKUP($B260,Rose!AN$4:AS$32,4,FALSE)),,VLOOKUP($B260,Rose!AN$4:AS$32,4,FALSE))</f>
        <v>0</v>
      </c>
      <c r="Y260" s="11">
        <f>IF(ISERROR(VLOOKUP($B260,Rose!AU$4:AZ$32,4,FALSE)),,VLOOKUP($B260,Rose!AU$4:AZ$32,4,FALSE))</f>
        <v>0</v>
      </c>
      <c r="Z260" s="11">
        <f>IF(ISERROR(VLOOKUP($B260,Rose!BB$4:BG$32,4,FALSE)),,VLOOKUP($B260,Rose!BB$4:BG$32,4,FALSE))</f>
        <v>0</v>
      </c>
      <c r="AA260" s="11">
        <f>IF(ISERROR(VLOOKUP($B260,Rose!BI$4:BN$32,4,FALSE)),,VLOOKUP($B260,Rose!BI$4:BN$32,4,FALSE))</f>
        <v>0</v>
      </c>
      <c r="AB260" s="11">
        <f>IF(ISERROR(VLOOKUP($B260,Rose!BP$4:BU$32,4,FALSE)),,VLOOKUP($B260,Rose!BP$4:BU$32,4,FALSE))</f>
        <v>0</v>
      </c>
    </row>
    <row r="261" spans="1:28" ht="20" customHeight="1" x14ac:dyDescent="0.15">
      <c r="A261" s="11" t="s">
        <v>28</v>
      </c>
      <c r="B261" s="11" t="s">
        <v>818</v>
      </c>
      <c r="C261" s="11" t="s">
        <v>121</v>
      </c>
      <c r="D261" s="11">
        <v>5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1">
        <v>0</v>
      </c>
      <c r="O261" s="11">
        <v>0</v>
      </c>
      <c r="Q261" s="13"/>
      <c r="R261" s="13"/>
      <c r="S261" s="11">
        <f>IF(ISERROR(VLOOKUP($B261,Rose!D$4:J$32,4,FALSE)),,VLOOKUP($B261,Rose!D$4:J$32,4,FALSE))</f>
        <v>0</v>
      </c>
      <c r="T261" s="11">
        <f>IF(ISERROR(VLOOKUP($B261,Rose!L$4:Q$32,4,FALSE)),,VLOOKUP($B261,Rose!L$4:Q$32,4,FALSE))</f>
        <v>0</v>
      </c>
      <c r="U261" s="11">
        <f>IF(ISERROR(VLOOKUP($B261,Rose!S$4:X$32,4,FALSE)),,VLOOKUP($B261,Rose!S$4:X$32,4,FALSE))</f>
        <v>0</v>
      </c>
      <c r="V261" s="11">
        <f>IF(ISERROR(VLOOKUP($B261,Rose!Z$4:AE$32,4,FALSE)),,VLOOKUP($B261,Rose!Z$4:AE$32,4,FALSE))</f>
        <v>0</v>
      </c>
      <c r="W261" s="11">
        <f>IF(ISERROR(VLOOKUP($B261,Rose!AG$4:AL$32,4,FALSE)),,VLOOKUP($B261,Rose!AG$4:AL$32,4,FALSE))</f>
        <v>0</v>
      </c>
      <c r="X261" s="11">
        <f>IF(ISERROR(VLOOKUP($B261,Rose!AN$4:AS$32,4,FALSE)),,VLOOKUP($B261,Rose!AN$4:AS$32,4,FALSE))</f>
        <v>0</v>
      </c>
      <c r="Y261" s="11">
        <f>IF(ISERROR(VLOOKUP($B261,Rose!AU$4:AZ$32,4,FALSE)),,VLOOKUP($B261,Rose!AU$4:AZ$32,4,FALSE))</f>
        <v>0</v>
      </c>
      <c r="Z261" s="11">
        <f>IF(ISERROR(VLOOKUP($B261,Rose!BB$4:BG$32,4,FALSE)),,VLOOKUP($B261,Rose!BB$4:BG$32,4,FALSE))</f>
        <v>0</v>
      </c>
      <c r="AA261" s="11">
        <f>IF(ISERROR(VLOOKUP($B261,Rose!BI$4:BN$32,4,FALSE)),,VLOOKUP($B261,Rose!BI$4:BN$32,4,FALSE))</f>
        <v>0</v>
      </c>
      <c r="AB261" s="11">
        <f>IF(ISERROR(VLOOKUP($B261,Rose!BP$4:BU$32,4,FALSE)),,VLOOKUP($B261,Rose!BP$4:BU$32,4,FALSE))</f>
        <v>0</v>
      </c>
    </row>
    <row r="262" spans="1:28" ht="20" customHeight="1" x14ac:dyDescent="0.15">
      <c r="A262" s="11" t="s">
        <v>28</v>
      </c>
      <c r="B262" s="11" t="s">
        <v>496</v>
      </c>
      <c r="C262" s="11" t="s">
        <v>517</v>
      </c>
      <c r="D262" s="11">
        <v>20</v>
      </c>
      <c r="E262" s="11">
        <v>19</v>
      </c>
      <c r="F262" s="11">
        <v>5.8157899999999998</v>
      </c>
      <c r="G262" s="11">
        <v>6.2631600000000001</v>
      </c>
      <c r="H262" s="11">
        <v>2</v>
      </c>
      <c r="I262" s="11">
        <v>0</v>
      </c>
      <c r="J262" s="11">
        <v>0</v>
      </c>
      <c r="K262" s="11">
        <v>0</v>
      </c>
      <c r="L262" s="11">
        <v>3</v>
      </c>
      <c r="M262" s="11">
        <v>0</v>
      </c>
      <c r="N262" s="11">
        <v>0</v>
      </c>
      <c r="O262" s="11">
        <v>0</v>
      </c>
      <c r="Q262" s="13"/>
      <c r="R262" s="13"/>
      <c r="S262" s="11">
        <f>IF(ISERROR(VLOOKUP($B262,Rose!D$4:J$32,4,FALSE)),,VLOOKUP($B262,Rose!D$4:J$32,4,FALSE))</f>
        <v>0</v>
      </c>
      <c r="T262" s="11">
        <f>IF(ISERROR(VLOOKUP($B262,Rose!L$4:Q$32,4,FALSE)),,VLOOKUP($B262,Rose!L$4:Q$32,4,FALSE))</f>
        <v>0</v>
      </c>
      <c r="U262" s="11">
        <f>IF(ISERROR(VLOOKUP($B262,Rose!S$4:X$32,4,FALSE)),,VLOOKUP($B262,Rose!S$4:X$32,4,FALSE))</f>
        <v>0</v>
      </c>
      <c r="V262" s="11">
        <f>IF(ISERROR(VLOOKUP($B262,Rose!Z$4:AE$32,4,FALSE)),,VLOOKUP($B262,Rose!Z$4:AE$32,4,FALSE))</f>
        <v>0</v>
      </c>
      <c r="W262" s="11">
        <f>IF(ISERROR(VLOOKUP($B262,Rose!AG$4:AL$32,4,FALSE)),,VLOOKUP($B262,Rose!AG$4:AL$32,4,FALSE))</f>
        <v>0</v>
      </c>
      <c r="X262" s="11">
        <f>IF(ISERROR(VLOOKUP($B262,Rose!AN$4:AS$32,4,FALSE)),,VLOOKUP($B262,Rose!AN$4:AS$32,4,FALSE))</f>
        <v>1</v>
      </c>
      <c r="Y262" s="11">
        <f>IF(ISERROR(VLOOKUP($B262,Rose!AU$4:AZ$32,4,FALSE)),,VLOOKUP($B262,Rose!AU$4:AZ$32,4,FALSE))</f>
        <v>0</v>
      </c>
      <c r="Z262" s="11">
        <f>IF(ISERROR(VLOOKUP($B262,Rose!BB$4:BG$32,4,FALSE)),,VLOOKUP($B262,Rose!BB$4:BG$32,4,FALSE))</f>
        <v>0</v>
      </c>
      <c r="AA262" s="11">
        <f>IF(ISERROR(VLOOKUP($B262,Rose!BI$4:BN$32,4,FALSE)),,VLOOKUP($B262,Rose!BI$4:BN$32,4,FALSE))</f>
        <v>0</v>
      </c>
      <c r="AB262" s="11">
        <f>IF(ISERROR(VLOOKUP($B262,Rose!BP$4:BU$32,4,FALSE)),,VLOOKUP($B262,Rose!BP$4:BU$32,4,FALSE))</f>
        <v>0</v>
      </c>
    </row>
    <row r="263" spans="1:28" ht="20" customHeight="1" x14ac:dyDescent="0.15">
      <c r="A263" s="11" t="s">
        <v>28</v>
      </c>
      <c r="B263" s="11" t="s">
        <v>884</v>
      </c>
      <c r="C263" s="11" t="s">
        <v>521</v>
      </c>
      <c r="D263" s="11">
        <v>6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Q263" s="13"/>
      <c r="R263" s="13"/>
      <c r="S263" s="11">
        <f>IF(ISERROR(VLOOKUP($B263,Rose!D$4:J$32,4,FALSE)),,VLOOKUP($B263,Rose!D$4:J$32,4,FALSE))</f>
        <v>1</v>
      </c>
      <c r="T263" s="11">
        <f>IF(ISERROR(VLOOKUP($B263,Rose!L$4:Q$32,4,FALSE)),,VLOOKUP($B263,Rose!L$4:Q$32,4,FALSE))</f>
        <v>0</v>
      </c>
      <c r="U263" s="11">
        <f>IF(ISERROR(VLOOKUP($B263,Rose!S$4:X$32,4,FALSE)),,VLOOKUP($B263,Rose!S$4:X$32,4,FALSE))</f>
        <v>0</v>
      </c>
      <c r="V263" s="11">
        <f>IF(ISERROR(VLOOKUP($B263,Rose!Z$4:AE$32,4,FALSE)),,VLOOKUP($B263,Rose!Z$4:AE$32,4,FALSE))</f>
        <v>0</v>
      </c>
      <c r="W263" s="11">
        <f>IF(ISERROR(VLOOKUP($B263,Rose!AG$4:AL$32,4,FALSE)),,VLOOKUP($B263,Rose!AG$4:AL$32,4,FALSE))</f>
        <v>0</v>
      </c>
      <c r="X263" s="11">
        <f>IF(ISERROR(VLOOKUP($B263,Rose!AN$4:AS$32,4,FALSE)),,VLOOKUP($B263,Rose!AN$4:AS$32,4,FALSE))</f>
        <v>0</v>
      </c>
      <c r="Y263" s="11">
        <f>IF(ISERROR(VLOOKUP($B263,Rose!AU$4:AZ$32,4,FALSE)),,VLOOKUP($B263,Rose!AU$4:AZ$32,4,FALSE))</f>
        <v>0</v>
      </c>
      <c r="Z263" s="11">
        <f>IF(ISERROR(VLOOKUP($B263,Rose!BB$4:BG$32,4,FALSE)),,VLOOKUP($B263,Rose!BB$4:BG$32,4,FALSE))</f>
        <v>0</v>
      </c>
      <c r="AA263" s="11">
        <f>IF(ISERROR(VLOOKUP($B263,Rose!BI$4:BN$32,4,FALSE)),,VLOOKUP($B263,Rose!BI$4:BN$32,4,FALSE))</f>
        <v>0</v>
      </c>
      <c r="AB263" s="11">
        <f>IF(ISERROR(VLOOKUP($B263,Rose!BP$4:BU$32,4,FALSE)),,VLOOKUP($B263,Rose!BP$4:BU$32,4,FALSE))</f>
        <v>0</v>
      </c>
    </row>
    <row r="264" spans="1:28" ht="20" customHeight="1" x14ac:dyDescent="0.15">
      <c r="A264" s="11" t="s">
        <v>28</v>
      </c>
      <c r="B264" s="11" t="s">
        <v>757</v>
      </c>
      <c r="C264" s="11" t="s">
        <v>521</v>
      </c>
      <c r="D264" s="11">
        <v>20</v>
      </c>
      <c r="E264" s="11">
        <v>12</v>
      </c>
      <c r="F264" s="11">
        <v>6.15625</v>
      </c>
      <c r="G264" s="11">
        <v>6.1145800000000001</v>
      </c>
      <c r="H264" s="11">
        <v>0</v>
      </c>
      <c r="I264" s="11">
        <v>0</v>
      </c>
      <c r="J264" s="11">
        <v>0</v>
      </c>
      <c r="K264" s="11">
        <v>0</v>
      </c>
      <c r="L264" s="11">
        <v>1</v>
      </c>
      <c r="M264" s="11">
        <v>3</v>
      </c>
      <c r="N264" s="11">
        <v>0</v>
      </c>
      <c r="O264" s="11">
        <v>0</v>
      </c>
      <c r="Q264" s="13"/>
      <c r="R264" s="13"/>
      <c r="S264" s="11">
        <f>IF(ISERROR(VLOOKUP($B264,Rose!D$4:J$32,4,FALSE)),,VLOOKUP($B264,Rose!D$4:J$32,4,FALSE))</f>
        <v>0</v>
      </c>
      <c r="T264" s="11">
        <f>IF(ISERROR(VLOOKUP($B264,Rose!L$4:Q$32,4,FALSE)),,VLOOKUP($B264,Rose!L$4:Q$32,4,FALSE))</f>
        <v>0</v>
      </c>
      <c r="U264" s="11">
        <f>IF(ISERROR(VLOOKUP($B264,Rose!S$4:X$32,4,FALSE)),,VLOOKUP($B264,Rose!S$4:X$32,4,FALSE))</f>
        <v>0</v>
      </c>
      <c r="V264" s="11">
        <f>IF(ISERROR(VLOOKUP($B264,Rose!Z$4:AE$32,4,FALSE)),,VLOOKUP($B264,Rose!Z$4:AE$32,4,FALSE))</f>
        <v>0</v>
      </c>
      <c r="W264" s="11">
        <f>IF(ISERROR(VLOOKUP($B264,Rose!AG$4:AL$32,4,FALSE)),,VLOOKUP($B264,Rose!AG$4:AL$32,4,FALSE))</f>
        <v>0</v>
      </c>
      <c r="X264" s="11">
        <f>IF(ISERROR(VLOOKUP($B264,Rose!AN$4:AS$32,4,FALSE)),,VLOOKUP($B264,Rose!AN$4:AS$32,4,FALSE))</f>
        <v>0</v>
      </c>
      <c r="Y264" s="11">
        <f>IF(ISERROR(VLOOKUP($B264,Rose!AU$4:AZ$32,4,FALSE)),,VLOOKUP($B264,Rose!AU$4:AZ$32,4,FALSE))</f>
        <v>0</v>
      </c>
      <c r="Z264" s="11">
        <f>IF(ISERROR(VLOOKUP($B264,Rose!BB$4:BG$32,4,FALSE)),,VLOOKUP($B264,Rose!BB$4:BG$32,4,FALSE))</f>
        <v>0</v>
      </c>
      <c r="AA264" s="11">
        <f>IF(ISERROR(VLOOKUP($B264,Rose!BI$4:BN$32,4,FALSE)),,VLOOKUP($B264,Rose!BI$4:BN$32,4,FALSE))</f>
        <v>0</v>
      </c>
      <c r="AB264" s="11">
        <f>IF(ISERROR(VLOOKUP($B264,Rose!BP$4:BU$32,4,FALSE)),,VLOOKUP($B264,Rose!BP$4:BU$32,4,FALSE))</f>
        <v>0</v>
      </c>
    </row>
    <row r="265" spans="1:28" ht="20" customHeight="1" x14ac:dyDescent="0.15">
      <c r="A265" s="11" t="s">
        <v>28</v>
      </c>
      <c r="B265" s="11" t="s">
        <v>564</v>
      </c>
      <c r="C265" s="11" t="s">
        <v>664</v>
      </c>
      <c r="D265" s="11">
        <v>5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0</v>
      </c>
      <c r="O265" s="11">
        <v>0</v>
      </c>
      <c r="Q265" s="13"/>
      <c r="R265" s="13"/>
      <c r="S265" s="11">
        <f>IF(ISERROR(VLOOKUP($B265,Rose!D$4:J$32,4,FALSE)),,VLOOKUP($B265,Rose!D$4:J$32,4,FALSE))</f>
        <v>0</v>
      </c>
      <c r="T265" s="11">
        <f>IF(ISERROR(VLOOKUP($B265,Rose!L$4:Q$32,4,FALSE)),,VLOOKUP($B265,Rose!L$4:Q$32,4,FALSE))</f>
        <v>0</v>
      </c>
      <c r="U265" s="11">
        <f>IF(ISERROR(VLOOKUP($B265,Rose!S$4:X$32,4,FALSE)),,VLOOKUP($B265,Rose!S$4:X$32,4,FALSE))</f>
        <v>0</v>
      </c>
      <c r="V265" s="11">
        <f>IF(ISERROR(VLOOKUP($B265,Rose!Z$4:AE$32,4,FALSE)),,VLOOKUP($B265,Rose!Z$4:AE$32,4,FALSE))</f>
        <v>0</v>
      </c>
      <c r="W265" s="11">
        <f>IF(ISERROR(VLOOKUP($B265,Rose!AG$4:AL$32,4,FALSE)),,VLOOKUP($B265,Rose!AG$4:AL$32,4,FALSE))</f>
        <v>0</v>
      </c>
      <c r="X265" s="11">
        <f>IF(ISERROR(VLOOKUP($B265,Rose!AN$4:AS$32,4,FALSE)),,VLOOKUP($B265,Rose!AN$4:AS$32,4,FALSE))</f>
        <v>0</v>
      </c>
      <c r="Y265" s="11">
        <f>IF(ISERROR(VLOOKUP($B265,Rose!AU$4:AZ$32,4,FALSE)),,VLOOKUP($B265,Rose!AU$4:AZ$32,4,FALSE))</f>
        <v>0</v>
      </c>
      <c r="Z265" s="11">
        <f>IF(ISERROR(VLOOKUP($B265,Rose!BB$4:BG$32,4,FALSE)),,VLOOKUP($B265,Rose!BB$4:BG$32,4,FALSE))</f>
        <v>0</v>
      </c>
      <c r="AA265" s="11">
        <f>IF(ISERROR(VLOOKUP($B265,Rose!BI$4:BN$32,4,FALSE)),,VLOOKUP($B265,Rose!BI$4:BN$32,4,FALSE))</f>
        <v>0</v>
      </c>
      <c r="AB265" s="11">
        <f>IF(ISERROR(VLOOKUP($B265,Rose!BP$4:BU$32,4,FALSE)),,VLOOKUP($B265,Rose!BP$4:BU$32,4,FALSE))</f>
        <v>0</v>
      </c>
    </row>
    <row r="266" spans="1:28" ht="20" customHeight="1" x14ac:dyDescent="0.15">
      <c r="A266" s="11" t="s">
        <v>28</v>
      </c>
      <c r="B266" s="11" t="s">
        <v>671</v>
      </c>
      <c r="C266" s="11" t="s">
        <v>664</v>
      </c>
      <c r="D266" s="11">
        <v>27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1">
        <v>0</v>
      </c>
      <c r="O266" s="11">
        <v>0</v>
      </c>
      <c r="Q266" s="13"/>
      <c r="R266" s="13"/>
      <c r="S266" s="11">
        <f>IF(ISERROR(VLOOKUP($B266,Rose!D$4:J$32,4,FALSE)),,VLOOKUP($B266,Rose!D$4:J$32,4,FALSE))</f>
        <v>0</v>
      </c>
      <c r="T266" s="11">
        <f>IF(ISERROR(VLOOKUP($B266,Rose!L$4:Q$32,4,FALSE)),,VLOOKUP($B266,Rose!L$4:Q$32,4,FALSE))</f>
        <v>0</v>
      </c>
      <c r="U266" s="11">
        <f>IF(ISERROR(VLOOKUP($B266,Rose!S$4:X$32,4,FALSE)),,VLOOKUP($B266,Rose!S$4:X$32,4,FALSE))</f>
        <v>0</v>
      </c>
      <c r="V266" s="11">
        <f>IF(ISERROR(VLOOKUP($B266,Rose!Z$4:AE$32,4,FALSE)),,VLOOKUP($B266,Rose!Z$4:AE$32,4,FALSE))</f>
        <v>0</v>
      </c>
      <c r="W266" s="11">
        <f>IF(ISERROR(VLOOKUP($B266,Rose!AG$4:AL$32,4,FALSE)),,VLOOKUP($B266,Rose!AG$4:AL$32,4,FALSE))</f>
        <v>0</v>
      </c>
      <c r="X266" s="11">
        <f>IF(ISERROR(VLOOKUP($B266,Rose!AN$4:AS$32,4,FALSE)),,VLOOKUP($B266,Rose!AN$4:AS$32,4,FALSE))</f>
        <v>0</v>
      </c>
      <c r="Y266" s="11">
        <f>IF(ISERROR(VLOOKUP($B266,Rose!AU$4:AZ$32,4,FALSE)),,VLOOKUP($B266,Rose!AU$4:AZ$32,4,FALSE))</f>
        <v>0</v>
      </c>
      <c r="Z266" s="11">
        <f>IF(ISERROR(VLOOKUP($B266,Rose!BB$4:BG$32,4,FALSE)),,VLOOKUP($B266,Rose!BB$4:BG$32,4,FALSE))</f>
        <v>0</v>
      </c>
      <c r="AA266" s="11">
        <f>IF(ISERROR(VLOOKUP($B266,Rose!BI$4:BN$32,4,FALSE)),,VLOOKUP($B266,Rose!BI$4:BN$32,4,FALSE))</f>
        <v>0</v>
      </c>
      <c r="AB266" s="11">
        <f>IF(ISERROR(VLOOKUP($B266,Rose!BP$4:BU$32,4,FALSE)),,VLOOKUP($B266,Rose!BP$4:BU$32,4,FALSE))</f>
        <v>0</v>
      </c>
    </row>
    <row r="267" spans="1:28" ht="20" customHeight="1" x14ac:dyDescent="0.15">
      <c r="A267" s="11" t="s">
        <v>28</v>
      </c>
      <c r="B267" s="11" t="s">
        <v>211</v>
      </c>
      <c r="C267" s="11" t="s">
        <v>340</v>
      </c>
      <c r="D267" s="11">
        <v>25</v>
      </c>
      <c r="E267" s="11">
        <v>22</v>
      </c>
      <c r="F267" s="11">
        <v>5.9545500000000002</v>
      </c>
      <c r="G267" s="11">
        <v>5.9545500000000002</v>
      </c>
      <c r="H267" s="11">
        <v>1</v>
      </c>
      <c r="I267" s="11">
        <v>0</v>
      </c>
      <c r="J267" s="11">
        <v>0</v>
      </c>
      <c r="K267" s="11">
        <v>0</v>
      </c>
      <c r="L267" s="11">
        <v>0</v>
      </c>
      <c r="M267" s="11">
        <v>6</v>
      </c>
      <c r="N267" s="11">
        <v>0</v>
      </c>
      <c r="O267" s="11">
        <v>0</v>
      </c>
      <c r="Q267" s="13"/>
      <c r="R267" s="13"/>
      <c r="S267" s="11">
        <f>IF(ISERROR(VLOOKUP($B267,Rose!D$4:J$32,4,FALSE)),,VLOOKUP($B267,Rose!D$4:J$32,4,FALSE))</f>
        <v>0</v>
      </c>
      <c r="T267" s="11">
        <f>IF(ISERROR(VLOOKUP($B267,Rose!L$4:Q$32,4,FALSE)),,VLOOKUP($B267,Rose!L$4:Q$32,4,FALSE))</f>
        <v>0</v>
      </c>
      <c r="U267" s="11">
        <f>IF(ISERROR(VLOOKUP($B267,Rose!S$4:X$32,4,FALSE)),,VLOOKUP($B267,Rose!S$4:X$32,4,FALSE))</f>
        <v>7</v>
      </c>
      <c r="V267" s="11">
        <f>IF(ISERROR(VLOOKUP($B267,Rose!Z$4:AE$32,4,FALSE)),,VLOOKUP($B267,Rose!Z$4:AE$32,4,FALSE))</f>
        <v>0</v>
      </c>
      <c r="W267" s="11">
        <f>IF(ISERROR(VLOOKUP($B267,Rose!AG$4:AL$32,4,FALSE)),,VLOOKUP($B267,Rose!AG$4:AL$32,4,FALSE))</f>
        <v>0</v>
      </c>
      <c r="X267" s="11">
        <f>IF(ISERROR(VLOOKUP($B267,Rose!AN$4:AS$32,4,FALSE)),,VLOOKUP($B267,Rose!AN$4:AS$32,4,FALSE))</f>
        <v>0</v>
      </c>
      <c r="Y267" s="11">
        <f>IF(ISERROR(VLOOKUP($B267,Rose!AU$4:AZ$32,4,FALSE)),,VLOOKUP($B267,Rose!AU$4:AZ$32,4,FALSE))</f>
        <v>0</v>
      </c>
      <c r="Z267" s="11">
        <f>IF(ISERROR(VLOOKUP($B267,Rose!BB$4:BG$32,4,FALSE)),,VLOOKUP($B267,Rose!BB$4:BG$32,4,FALSE))</f>
        <v>0</v>
      </c>
      <c r="AA267" s="11">
        <f>IF(ISERROR(VLOOKUP($B267,Rose!BI$4:BN$32,4,FALSE)),,VLOOKUP($B267,Rose!BI$4:BN$32,4,FALSE))</f>
        <v>0</v>
      </c>
      <c r="AB267" s="11">
        <f>IF(ISERROR(VLOOKUP($B267,Rose!BP$4:BU$32,4,FALSE)),,VLOOKUP($B267,Rose!BP$4:BU$32,4,FALSE))</f>
        <v>0</v>
      </c>
    </row>
    <row r="268" spans="1:28" ht="20" customHeight="1" x14ac:dyDescent="0.15">
      <c r="A268" s="11" t="s">
        <v>28</v>
      </c>
      <c r="B268" s="11" t="s">
        <v>864</v>
      </c>
      <c r="C268" s="11" t="s">
        <v>246</v>
      </c>
      <c r="D268" s="11">
        <v>6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1">
        <v>0</v>
      </c>
      <c r="M268" s="11">
        <v>0</v>
      </c>
      <c r="N268" s="11">
        <v>0</v>
      </c>
      <c r="O268" s="11">
        <v>0</v>
      </c>
      <c r="Q268" s="13"/>
      <c r="R268" s="13"/>
      <c r="S268" s="11">
        <f>IF(ISERROR(VLOOKUP($B268,Rose!D$4:J$32,4,FALSE)),,VLOOKUP($B268,Rose!D$4:J$32,4,FALSE))</f>
        <v>0</v>
      </c>
      <c r="T268" s="11">
        <f>IF(ISERROR(VLOOKUP($B268,Rose!L$4:Q$32,4,FALSE)),,VLOOKUP($B268,Rose!L$4:Q$32,4,FALSE))</f>
        <v>0</v>
      </c>
      <c r="U268" s="11">
        <f>IF(ISERROR(VLOOKUP($B268,Rose!S$4:X$32,4,FALSE)),,VLOOKUP($B268,Rose!S$4:X$32,4,FALSE))</f>
        <v>0</v>
      </c>
      <c r="V268" s="11">
        <f>IF(ISERROR(VLOOKUP($B268,Rose!Z$4:AE$32,4,FALSE)),,VLOOKUP($B268,Rose!Z$4:AE$32,4,FALSE))</f>
        <v>0</v>
      </c>
      <c r="W268" s="11">
        <f>IF(ISERROR(VLOOKUP($B268,Rose!AG$4:AL$32,4,FALSE)),,VLOOKUP($B268,Rose!AG$4:AL$32,4,FALSE))</f>
        <v>0</v>
      </c>
      <c r="X268" s="11">
        <f>IF(ISERROR(VLOOKUP($B268,Rose!AN$4:AS$32,4,FALSE)),,VLOOKUP($B268,Rose!AN$4:AS$32,4,FALSE))</f>
        <v>0</v>
      </c>
      <c r="Y268" s="11">
        <f>IF(ISERROR(VLOOKUP($B268,Rose!AU$4:AZ$32,4,FALSE)),,VLOOKUP($B268,Rose!AU$4:AZ$32,4,FALSE))</f>
        <v>0</v>
      </c>
      <c r="Z268" s="11">
        <f>IF(ISERROR(VLOOKUP($B268,Rose!BB$4:BG$32,4,FALSE)),,VLOOKUP($B268,Rose!BB$4:BG$32,4,FALSE))</f>
        <v>0</v>
      </c>
      <c r="AA268" s="11">
        <f>IF(ISERROR(VLOOKUP($B268,Rose!BI$4:BN$32,4,FALSE)),,VLOOKUP($B268,Rose!BI$4:BN$32,4,FALSE))</f>
        <v>0</v>
      </c>
      <c r="AB268" s="11">
        <f>IF(ISERROR(VLOOKUP($B268,Rose!BP$4:BU$32,4,FALSE)),,VLOOKUP($B268,Rose!BP$4:BU$32,4,FALSE))</f>
        <v>0</v>
      </c>
    </row>
    <row r="269" spans="1:28" ht="20" customHeight="1" x14ac:dyDescent="0.15">
      <c r="A269" s="11" t="s">
        <v>28</v>
      </c>
      <c r="B269" s="11" t="s">
        <v>861</v>
      </c>
      <c r="C269" s="11" t="s">
        <v>100</v>
      </c>
      <c r="D269" s="11">
        <v>14</v>
      </c>
      <c r="E269" s="11">
        <v>1</v>
      </c>
      <c r="F269" s="11">
        <v>6.25</v>
      </c>
      <c r="G269" s="11">
        <v>6.25</v>
      </c>
      <c r="H269" s="11">
        <v>0</v>
      </c>
      <c r="I269" s="11">
        <v>0</v>
      </c>
      <c r="J269" s="11">
        <v>0</v>
      </c>
      <c r="K269" s="11">
        <v>0</v>
      </c>
      <c r="L269" s="11">
        <v>0</v>
      </c>
      <c r="M269" s="11">
        <v>0</v>
      </c>
      <c r="N269" s="11">
        <v>0</v>
      </c>
      <c r="O269" s="11">
        <v>0</v>
      </c>
      <c r="Q269" s="13"/>
      <c r="R269" s="13"/>
      <c r="S269" s="11">
        <f>IF(ISERROR(VLOOKUP($B269,Rose!D$4:J$32,4,FALSE)),,VLOOKUP($B269,Rose!D$4:J$32,4,FALSE))</f>
        <v>0</v>
      </c>
      <c r="T269" s="11">
        <f>IF(ISERROR(VLOOKUP($B269,Rose!L$4:Q$32,4,FALSE)),,VLOOKUP($B269,Rose!L$4:Q$32,4,FALSE))</f>
        <v>0</v>
      </c>
      <c r="U269" s="11">
        <f>IF(ISERROR(VLOOKUP($B269,Rose!S$4:X$32,4,FALSE)),,VLOOKUP($B269,Rose!S$4:X$32,4,FALSE))</f>
        <v>0</v>
      </c>
      <c r="V269" s="11">
        <f>IF(ISERROR(VLOOKUP($B269,Rose!Z$4:AE$32,4,FALSE)),,VLOOKUP($B269,Rose!Z$4:AE$32,4,FALSE))</f>
        <v>0</v>
      </c>
      <c r="W269" s="11">
        <f>IF(ISERROR(VLOOKUP($B269,Rose!AG$4:AL$32,4,FALSE)),,VLOOKUP($B269,Rose!AG$4:AL$32,4,FALSE))</f>
        <v>0</v>
      </c>
      <c r="X269" s="11">
        <f>IF(ISERROR(VLOOKUP($B269,Rose!AN$4:AS$32,4,FALSE)),,VLOOKUP($B269,Rose!AN$4:AS$32,4,FALSE))</f>
        <v>0</v>
      </c>
      <c r="Y269" s="11">
        <f>IF(ISERROR(VLOOKUP($B269,Rose!AU$4:AZ$32,4,FALSE)),,VLOOKUP($B269,Rose!AU$4:AZ$32,4,FALSE))</f>
        <v>0</v>
      </c>
      <c r="Z269" s="11">
        <f>IF(ISERROR(VLOOKUP($B269,Rose!BB$4:BG$32,4,FALSE)),,VLOOKUP($B269,Rose!BB$4:BG$32,4,FALSE))</f>
        <v>0</v>
      </c>
      <c r="AA269" s="11">
        <f>IF(ISERROR(VLOOKUP($B269,Rose!BI$4:BN$32,4,FALSE)),,VLOOKUP($B269,Rose!BI$4:BN$32,4,FALSE))</f>
        <v>0</v>
      </c>
      <c r="AB269" s="11">
        <f>IF(ISERROR(VLOOKUP($B269,Rose!BP$4:BU$32,4,FALSE)),,VLOOKUP($B269,Rose!BP$4:BU$32,4,FALSE))</f>
        <v>0</v>
      </c>
    </row>
    <row r="270" spans="1:28" ht="20" customHeight="1" x14ac:dyDescent="0.15">
      <c r="A270" s="11" t="s">
        <v>28</v>
      </c>
      <c r="B270" s="11" t="s">
        <v>118</v>
      </c>
      <c r="C270" s="11" t="s">
        <v>664</v>
      </c>
      <c r="D270" s="11">
        <v>11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11">
        <v>0</v>
      </c>
      <c r="O270" s="11">
        <v>0</v>
      </c>
      <c r="Q270" s="13"/>
      <c r="R270" s="13"/>
      <c r="S270" s="11">
        <f>IF(ISERROR(VLOOKUP($B270,Rose!D$4:J$32,4,FALSE)),,VLOOKUP($B270,Rose!D$4:J$32,4,FALSE))</f>
        <v>0</v>
      </c>
      <c r="T270" s="11">
        <f>IF(ISERROR(VLOOKUP($B270,Rose!L$4:Q$32,4,FALSE)),,VLOOKUP($B270,Rose!L$4:Q$32,4,FALSE))</f>
        <v>0</v>
      </c>
      <c r="U270" s="11">
        <f>IF(ISERROR(VLOOKUP($B270,Rose!S$4:X$32,4,FALSE)),,VLOOKUP($B270,Rose!S$4:X$32,4,FALSE))</f>
        <v>0</v>
      </c>
      <c r="V270" s="11">
        <f>IF(ISERROR(VLOOKUP($B270,Rose!Z$4:AE$32,4,FALSE)),,VLOOKUP($B270,Rose!Z$4:AE$32,4,FALSE))</f>
        <v>0</v>
      </c>
      <c r="W270" s="11">
        <f>IF(ISERROR(VLOOKUP($B270,Rose!AG$4:AL$32,4,FALSE)),,VLOOKUP($B270,Rose!AG$4:AL$32,4,FALSE))</f>
        <v>0</v>
      </c>
      <c r="X270" s="11">
        <f>IF(ISERROR(VLOOKUP($B270,Rose!AN$4:AS$32,4,FALSE)),,VLOOKUP($B270,Rose!AN$4:AS$32,4,FALSE))</f>
        <v>0</v>
      </c>
      <c r="Y270" s="11">
        <f>IF(ISERROR(VLOOKUP($B270,Rose!AU$4:AZ$32,4,FALSE)),,VLOOKUP($B270,Rose!AU$4:AZ$32,4,FALSE))</f>
        <v>0</v>
      </c>
      <c r="Z270" s="11">
        <f>IF(ISERROR(VLOOKUP($B270,Rose!BB$4:BG$32,4,FALSE)),,VLOOKUP($B270,Rose!BB$4:BG$32,4,FALSE))</f>
        <v>0</v>
      </c>
      <c r="AA270" s="11">
        <f>IF(ISERROR(VLOOKUP($B270,Rose!BI$4:BN$32,4,FALSE)),,VLOOKUP($B270,Rose!BI$4:BN$32,4,FALSE))</f>
        <v>0</v>
      </c>
      <c r="AB270" s="11">
        <f>IF(ISERROR(VLOOKUP($B270,Rose!BP$4:BU$32,4,FALSE)),,VLOOKUP($B270,Rose!BP$4:BU$32,4,FALSE))</f>
        <v>0</v>
      </c>
    </row>
    <row r="271" spans="1:28" ht="20" customHeight="1" x14ac:dyDescent="0.15">
      <c r="A271" s="11" t="s">
        <v>28</v>
      </c>
      <c r="B271" s="11" t="s">
        <v>201</v>
      </c>
      <c r="C271" s="11" t="s">
        <v>194</v>
      </c>
      <c r="D271" s="11">
        <v>17</v>
      </c>
      <c r="E271" s="11">
        <v>20</v>
      </c>
      <c r="F271" s="11">
        <v>6.0812499999999998</v>
      </c>
      <c r="G271" s="11">
        <v>6.0562500000000004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1</v>
      </c>
      <c r="N271" s="11">
        <v>0</v>
      </c>
      <c r="O271" s="11">
        <v>0</v>
      </c>
      <c r="Q271" s="13"/>
      <c r="R271" s="13"/>
      <c r="S271" s="11">
        <f>IF(ISERROR(VLOOKUP($B271,Rose!D$4:J$32,4,FALSE)),,VLOOKUP($B271,Rose!D$4:J$32,4,FALSE))</f>
        <v>0</v>
      </c>
      <c r="T271" s="11">
        <f>IF(ISERROR(VLOOKUP($B271,Rose!L$4:Q$32,4,FALSE)),,VLOOKUP($B271,Rose!L$4:Q$32,4,FALSE))</f>
        <v>1</v>
      </c>
      <c r="U271" s="11">
        <f>IF(ISERROR(VLOOKUP($B271,Rose!S$4:X$32,4,FALSE)),,VLOOKUP($B271,Rose!S$4:X$32,4,FALSE))</f>
        <v>0</v>
      </c>
      <c r="V271" s="11">
        <f>IF(ISERROR(VLOOKUP($B271,Rose!Z$4:AE$32,4,FALSE)),,VLOOKUP($B271,Rose!Z$4:AE$32,4,FALSE))</f>
        <v>0</v>
      </c>
      <c r="W271" s="11">
        <f>IF(ISERROR(VLOOKUP($B271,Rose!AG$4:AL$32,4,FALSE)),,VLOOKUP($B271,Rose!AG$4:AL$32,4,FALSE))</f>
        <v>0</v>
      </c>
      <c r="X271" s="11">
        <f>IF(ISERROR(VLOOKUP($B271,Rose!AN$4:AS$32,4,FALSE)),,VLOOKUP($B271,Rose!AN$4:AS$32,4,FALSE))</f>
        <v>0</v>
      </c>
      <c r="Y271" s="11">
        <f>IF(ISERROR(VLOOKUP($B271,Rose!AU$4:AZ$32,4,FALSE)),,VLOOKUP($B271,Rose!AU$4:AZ$32,4,FALSE))</f>
        <v>0</v>
      </c>
      <c r="Z271" s="11">
        <f>IF(ISERROR(VLOOKUP($B271,Rose!BB$4:BG$32,4,FALSE)),,VLOOKUP($B271,Rose!BB$4:BG$32,4,FALSE))</f>
        <v>0</v>
      </c>
      <c r="AA271" s="11">
        <f>IF(ISERROR(VLOOKUP($B271,Rose!BI$4:BN$32,4,FALSE)),,VLOOKUP($B271,Rose!BI$4:BN$32,4,FALSE))</f>
        <v>0</v>
      </c>
      <c r="AB271" s="11">
        <f>IF(ISERROR(VLOOKUP($B271,Rose!BP$4:BU$32,4,FALSE)),,VLOOKUP($B271,Rose!BP$4:BU$32,4,FALSE))</f>
        <v>0</v>
      </c>
    </row>
    <row r="272" spans="1:28" ht="20" customHeight="1" x14ac:dyDescent="0.15">
      <c r="A272" s="11" t="s">
        <v>28</v>
      </c>
      <c r="B272" s="11" t="s">
        <v>360</v>
      </c>
      <c r="C272" s="11" t="s">
        <v>517</v>
      </c>
      <c r="D272" s="11">
        <v>15</v>
      </c>
      <c r="E272" s="11">
        <v>15</v>
      </c>
      <c r="F272" s="11">
        <v>5.6761900000000001</v>
      </c>
      <c r="G272" s="11">
        <v>5.9571399999999999</v>
      </c>
      <c r="H272" s="11">
        <v>2</v>
      </c>
      <c r="I272" s="11">
        <v>0</v>
      </c>
      <c r="J272" s="11">
        <v>0</v>
      </c>
      <c r="K272" s="11">
        <v>0</v>
      </c>
      <c r="L272" s="11">
        <v>0</v>
      </c>
      <c r="M272" s="11">
        <v>4</v>
      </c>
      <c r="N272" s="11">
        <v>0</v>
      </c>
      <c r="O272" s="11">
        <v>0</v>
      </c>
      <c r="Q272" s="13"/>
      <c r="R272" s="13"/>
      <c r="S272" s="11">
        <f>IF(ISERROR(VLOOKUP($B272,Rose!D$4:J$32,4,FALSE)),,VLOOKUP($B272,Rose!D$4:J$32,4,FALSE))</f>
        <v>0</v>
      </c>
      <c r="T272" s="11">
        <f>IF(ISERROR(VLOOKUP($B272,Rose!L$4:Q$32,4,FALSE)),,VLOOKUP($B272,Rose!L$4:Q$32,4,FALSE))</f>
        <v>0</v>
      </c>
      <c r="U272" s="11">
        <f>IF(ISERROR(VLOOKUP($B272,Rose!S$4:X$32,4,FALSE)),,VLOOKUP($B272,Rose!S$4:X$32,4,FALSE))</f>
        <v>0</v>
      </c>
      <c r="V272" s="11">
        <f>IF(ISERROR(VLOOKUP($B272,Rose!Z$4:AE$32,4,FALSE)),,VLOOKUP($B272,Rose!Z$4:AE$32,4,FALSE))</f>
        <v>0</v>
      </c>
      <c r="W272" s="11">
        <f>IF(ISERROR(VLOOKUP($B272,Rose!AG$4:AL$32,4,FALSE)),,VLOOKUP($B272,Rose!AG$4:AL$32,4,FALSE))</f>
        <v>2</v>
      </c>
      <c r="X272" s="11">
        <f>IF(ISERROR(VLOOKUP($B272,Rose!AN$4:AS$32,4,FALSE)),,VLOOKUP($B272,Rose!AN$4:AS$32,4,FALSE))</f>
        <v>0</v>
      </c>
      <c r="Y272" s="11">
        <f>IF(ISERROR(VLOOKUP($B272,Rose!AU$4:AZ$32,4,FALSE)),,VLOOKUP($B272,Rose!AU$4:AZ$32,4,FALSE))</f>
        <v>0</v>
      </c>
      <c r="Z272" s="11">
        <f>IF(ISERROR(VLOOKUP($B272,Rose!BB$4:BG$32,4,FALSE)),,VLOOKUP($B272,Rose!BB$4:BG$32,4,FALSE))</f>
        <v>0</v>
      </c>
      <c r="AA272" s="11">
        <f>IF(ISERROR(VLOOKUP($B272,Rose!BI$4:BN$32,4,FALSE)),,VLOOKUP($B272,Rose!BI$4:BN$32,4,FALSE))</f>
        <v>0</v>
      </c>
      <c r="AB272" s="11">
        <f>IF(ISERROR(VLOOKUP($B272,Rose!BP$4:BU$32,4,FALSE)),,VLOOKUP($B272,Rose!BP$4:BU$32,4,FALSE))</f>
        <v>0</v>
      </c>
    </row>
    <row r="273" spans="1:28" ht="20" customHeight="1" x14ac:dyDescent="0.15">
      <c r="A273" s="11" t="s">
        <v>28</v>
      </c>
      <c r="B273" s="11" t="s">
        <v>162</v>
      </c>
      <c r="C273" s="11" t="s">
        <v>521</v>
      </c>
      <c r="D273" s="11">
        <v>17</v>
      </c>
      <c r="E273" s="11">
        <v>18</v>
      </c>
      <c r="F273" s="11">
        <v>5.8204700000000003</v>
      </c>
      <c r="G273" s="11">
        <v>5.70261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1">
        <v>4</v>
      </c>
      <c r="N273" s="11">
        <v>0</v>
      </c>
      <c r="O273" s="11">
        <v>0</v>
      </c>
      <c r="Q273" s="13"/>
      <c r="R273" s="13"/>
      <c r="S273" s="11">
        <f>IF(ISERROR(VLOOKUP($B273,Rose!D$4:J$32,4,FALSE)),,VLOOKUP($B273,Rose!D$4:J$32,4,FALSE))</f>
        <v>0</v>
      </c>
      <c r="T273" s="11">
        <f>IF(ISERROR(VLOOKUP($B273,Rose!L$4:Q$32,4,FALSE)),,VLOOKUP($B273,Rose!L$4:Q$32,4,FALSE))</f>
        <v>0</v>
      </c>
      <c r="U273" s="11">
        <f>IF(ISERROR(VLOOKUP($B273,Rose!S$4:X$32,4,FALSE)),,VLOOKUP($B273,Rose!S$4:X$32,4,FALSE))</f>
        <v>0</v>
      </c>
      <c r="V273" s="11">
        <f>IF(ISERROR(VLOOKUP($B273,Rose!Z$4:AE$32,4,FALSE)),,VLOOKUP($B273,Rose!Z$4:AE$32,4,FALSE))</f>
        <v>0</v>
      </c>
      <c r="W273" s="11">
        <f>IF(ISERROR(VLOOKUP($B273,Rose!AG$4:AL$32,4,FALSE)),,VLOOKUP($B273,Rose!AG$4:AL$32,4,FALSE))</f>
        <v>0</v>
      </c>
      <c r="X273" s="11">
        <f>IF(ISERROR(VLOOKUP($B273,Rose!AN$4:AS$32,4,FALSE)),,VLOOKUP($B273,Rose!AN$4:AS$32,4,FALSE))</f>
        <v>0</v>
      </c>
      <c r="Y273" s="11">
        <f>IF(ISERROR(VLOOKUP($B273,Rose!AU$4:AZ$32,4,FALSE)),,VLOOKUP($B273,Rose!AU$4:AZ$32,4,FALSE))</f>
        <v>0</v>
      </c>
      <c r="Z273" s="11">
        <f>IF(ISERROR(VLOOKUP($B273,Rose!BB$4:BG$32,4,FALSE)),,VLOOKUP($B273,Rose!BB$4:BG$32,4,FALSE))</f>
        <v>0</v>
      </c>
      <c r="AA273" s="11">
        <f>IF(ISERROR(VLOOKUP($B273,Rose!BI$4:BN$32,4,FALSE)),,VLOOKUP($B273,Rose!BI$4:BN$32,4,FALSE))</f>
        <v>0</v>
      </c>
      <c r="AB273" s="11">
        <f>IF(ISERROR(VLOOKUP($B273,Rose!BP$4:BU$32,4,FALSE)),,VLOOKUP($B273,Rose!BP$4:BU$32,4,FALSE))</f>
        <v>0</v>
      </c>
    </row>
    <row r="274" spans="1:28" ht="20" customHeight="1" x14ac:dyDescent="0.15">
      <c r="A274" s="11" t="s">
        <v>28</v>
      </c>
      <c r="B274" s="11" t="s">
        <v>858</v>
      </c>
      <c r="C274" s="11" t="s">
        <v>94</v>
      </c>
      <c r="D274" s="11">
        <v>23</v>
      </c>
      <c r="E274" s="11">
        <v>1</v>
      </c>
      <c r="F274" s="11">
        <v>6</v>
      </c>
      <c r="G274" s="11">
        <v>6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v>0</v>
      </c>
      <c r="Q274" s="13"/>
      <c r="R274" s="13"/>
      <c r="S274" s="11">
        <f>IF(ISERROR(VLOOKUP($B274,Rose!D$4:J$32,4,FALSE)),,VLOOKUP($B274,Rose!D$4:J$32,4,FALSE))</f>
        <v>0</v>
      </c>
      <c r="T274" s="11">
        <f>IF(ISERROR(VLOOKUP($B274,Rose!L$4:Q$32,4,FALSE)),,VLOOKUP($B274,Rose!L$4:Q$32,4,FALSE))</f>
        <v>0</v>
      </c>
      <c r="U274" s="11">
        <f>IF(ISERROR(VLOOKUP($B274,Rose!S$4:X$32,4,FALSE)),,VLOOKUP($B274,Rose!S$4:X$32,4,FALSE))</f>
        <v>0</v>
      </c>
      <c r="V274" s="11">
        <f>IF(ISERROR(VLOOKUP($B274,Rose!Z$4:AE$32,4,FALSE)),,VLOOKUP($B274,Rose!Z$4:AE$32,4,FALSE))</f>
        <v>6</v>
      </c>
      <c r="W274" s="11">
        <f>IF(ISERROR(VLOOKUP($B274,Rose!AG$4:AL$32,4,FALSE)),,VLOOKUP($B274,Rose!AG$4:AL$32,4,FALSE))</f>
        <v>0</v>
      </c>
      <c r="X274" s="11">
        <f>IF(ISERROR(VLOOKUP($B274,Rose!AN$4:AS$32,4,FALSE)),,VLOOKUP($B274,Rose!AN$4:AS$32,4,FALSE))</f>
        <v>0</v>
      </c>
      <c r="Y274" s="11">
        <f>IF(ISERROR(VLOOKUP($B274,Rose!AU$4:AZ$32,4,FALSE)),,VLOOKUP($B274,Rose!AU$4:AZ$32,4,FALSE))</f>
        <v>0</v>
      </c>
      <c r="Z274" s="11">
        <f>IF(ISERROR(VLOOKUP($B274,Rose!BB$4:BG$32,4,FALSE)),,VLOOKUP($B274,Rose!BB$4:BG$32,4,FALSE))</f>
        <v>0</v>
      </c>
      <c r="AA274" s="11">
        <f>IF(ISERROR(VLOOKUP($B274,Rose!BI$4:BN$32,4,FALSE)),,VLOOKUP($B274,Rose!BI$4:BN$32,4,FALSE))</f>
        <v>0</v>
      </c>
      <c r="AB274" s="11">
        <f>IF(ISERROR(VLOOKUP($B274,Rose!BP$4:BU$32,4,FALSE)),,VLOOKUP($B274,Rose!BP$4:BU$32,4,FALSE))</f>
        <v>0</v>
      </c>
    </row>
    <row r="275" spans="1:28" ht="20" customHeight="1" x14ac:dyDescent="0.15">
      <c r="A275" s="11" t="s">
        <v>28</v>
      </c>
      <c r="B275" s="11" t="s">
        <v>322</v>
      </c>
      <c r="C275" s="11" t="s">
        <v>99</v>
      </c>
      <c r="D275" s="11">
        <v>15</v>
      </c>
      <c r="E275" s="11">
        <v>16</v>
      </c>
      <c r="F275" s="11">
        <v>5.8281200000000002</v>
      </c>
      <c r="G275" s="11">
        <v>5.7031200000000002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4</v>
      </c>
      <c r="N275" s="11">
        <v>0</v>
      </c>
      <c r="O275" s="11">
        <v>0</v>
      </c>
      <c r="Q275" s="13"/>
      <c r="R275" s="13"/>
      <c r="S275" s="11">
        <f>IF(ISERROR(VLOOKUP($B275,Rose!D$4:J$32,4,FALSE)),,VLOOKUP($B275,Rose!D$4:J$32,4,FALSE))</f>
        <v>0</v>
      </c>
      <c r="T275" s="11">
        <f>IF(ISERROR(VLOOKUP($B275,Rose!L$4:Q$32,4,FALSE)),,VLOOKUP($B275,Rose!L$4:Q$32,4,FALSE))</f>
        <v>0</v>
      </c>
      <c r="U275" s="11">
        <f>IF(ISERROR(VLOOKUP($B275,Rose!S$4:X$32,4,FALSE)),,VLOOKUP($B275,Rose!S$4:X$32,4,FALSE))</f>
        <v>0</v>
      </c>
      <c r="V275" s="11">
        <f>IF(ISERROR(VLOOKUP($B275,Rose!Z$4:AE$32,4,FALSE)),,VLOOKUP($B275,Rose!Z$4:AE$32,4,FALSE))</f>
        <v>0</v>
      </c>
      <c r="W275" s="11">
        <f>IF(ISERROR(VLOOKUP($B275,Rose!AG$4:AL$32,4,FALSE)),,VLOOKUP($B275,Rose!AG$4:AL$32,4,FALSE))</f>
        <v>0</v>
      </c>
      <c r="X275" s="11">
        <f>IF(ISERROR(VLOOKUP($B275,Rose!AN$4:AS$32,4,FALSE)),,VLOOKUP($B275,Rose!AN$4:AS$32,4,FALSE))</f>
        <v>0</v>
      </c>
      <c r="Y275" s="11">
        <f>IF(ISERROR(VLOOKUP($B275,Rose!AU$4:AZ$32,4,FALSE)),,VLOOKUP($B275,Rose!AU$4:AZ$32,4,FALSE))</f>
        <v>0</v>
      </c>
      <c r="Z275" s="11">
        <f>IF(ISERROR(VLOOKUP($B275,Rose!BB$4:BG$32,4,FALSE)),,VLOOKUP($B275,Rose!BB$4:BG$32,4,FALSE))</f>
        <v>0</v>
      </c>
      <c r="AA275" s="11">
        <f>IF(ISERROR(VLOOKUP($B275,Rose!BI$4:BN$32,4,FALSE)),,VLOOKUP($B275,Rose!BI$4:BN$32,4,FALSE))</f>
        <v>0</v>
      </c>
      <c r="AB275" s="11">
        <f>IF(ISERROR(VLOOKUP($B275,Rose!BP$4:BU$32,4,FALSE)),,VLOOKUP($B275,Rose!BP$4:BU$32,4,FALSE))</f>
        <v>0</v>
      </c>
    </row>
    <row r="276" spans="1:28" ht="20" customHeight="1" x14ac:dyDescent="0.15">
      <c r="A276" s="11" t="s">
        <v>28</v>
      </c>
      <c r="B276" s="11" t="s">
        <v>464</v>
      </c>
      <c r="C276" s="11" t="s">
        <v>664</v>
      </c>
      <c r="D276" s="11">
        <v>8</v>
      </c>
      <c r="E276" s="11">
        <v>5</v>
      </c>
      <c r="F276" s="11">
        <v>5.6375000000000002</v>
      </c>
      <c r="G276" s="11">
        <v>5.53125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1">
        <v>1</v>
      </c>
      <c r="N276" s="11">
        <v>0</v>
      </c>
      <c r="O276" s="11">
        <v>0</v>
      </c>
      <c r="Q276" s="13"/>
      <c r="R276" s="13"/>
      <c r="S276" s="11">
        <f>IF(ISERROR(VLOOKUP($B276,Rose!D$4:J$32,4,FALSE)),,VLOOKUP($B276,Rose!D$4:J$32,4,FALSE))</f>
        <v>0</v>
      </c>
      <c r="T276" s="11">
        <f>IF(ISERROR(VLOOKUP($B276,Rose!L$4:Q$32,4,FALSE)),,VLOOKUP($B276,Rose!L$4:Q$32,4,FALSE))</f>
        <v>0</v>
      </c>
      <c r="U276" s="11">
        <f>IF(ISERROR(VLOOKUP($B276,Rose!S$4:X$32,4,FALSE)),,VLOOKUP($B276,Rose!S$4:X$32,4,FALSE))</f>
        <v>0</v>
      </c>
      <c r="V276" s="11">
        <f>IF(ISERROR(VLOOKUP($B276,Rose!Z$4:AE$32,4,FALSE)),,VLOOKUP($B276,Rose!Z$4:AE$32,4,FALSE))</f>
        <v>0</v>
      </c>
      <c r="W276" s="11">
        <f>IF(ISERROR(VLOOKUP($B276,Rose!AG$4:AL$32,4,FALSE)),,VLOOKUP($B276,Rose!AG$4:AL$32,4,FALSE))</f>
        <v>0</v>
      </c>
      <c r="X276" s="11">
        <f>IF(ISERROR(VLOOKUP($B276,Rose!AN$4:AS$32,4,FALSE)),,VLOOKUP($B276,Rose!AN$4:AS$32,4,FALSE))</f>
        <v>0</v>
      </c>
      <c r="Y276" s="11">
        <f>IF(ISERROR(VLOOKUP($B276,Rose!AU$4:AZ$32,4,FALSE)),,VLOOKUP($B276,Rose!AU$4:AZ$32,4,FALSE))</f>
        <v>0</v>
      </c>
      <c r="Z276" s="11">
        <f>IF(ISERROR(VLOOKUP($B276,Rose!BB$4:BG$32,4,FALSE)),,VLOOKUP($B276,Rose!BB$4:BG$32,4,FALSE))</f>
        <v>0</v>
      </c>
      <c r="AA276" s="11">
        <f>IF(ISERROR(VLOOKUP($B276,Rose!BI$4:BN$32,4,FALSE)),,VLOOKUP($B276,Rose!BI$4:BN$32,4,FALSE))</f>
        <v>0</v>
      </c>
      <c r="AB276" s="11">
        <f>IF(ISERROR(VLOOKUP($B276,Rose!BP$4:BU$32,4,FALSE)),,VLOOKUP($B276,Rose!BP$4:BU$32,4,FALSE))</f>
        <v>0</v>
      </c>
    </row>
    <row r="277" spans="1:28" ht="20" customHeight="1" x14ac:dyDescent="0.15">
      <c r="A277" s="11" t="s">
        <v>28</v>
      </c>
      <c r="B277" s="11" t="s">
        <v>548</v>
      </c>
      <c r="C277" s="11" t="s">
        <v>519</v>
      </c>
      <c r="D277" s="11">
        <v>16</v>
      </c>
      <c r="E277" s="11">
        <v>21</v>
      </c>
      <c r="F277" s="11">
        <v>5.78423</v>
      </c>
      <c r="G277" s="11">
        <v>5.9077400000000004</v>
      </c>
      <c r="H277" s="11">
        <v>1</v>
      </c>
      <c r="I277" s="11">
        <v>0</v>
      </c>
      <c r="J277" s="11">
        <v>0</v>
      </c>
      <c r="K277" s="11">
        <v>0</v>
      </c>
      <c r="L277" s="11">
        <v>2</v>
      </c>
      <c r="M277" s="11">
        <v>5</v>
      </c>
      <c r="N277" s="11">
        <v>0</v>
      </c>
      <c r="O277" s="11">
        <v>0</v>
      </c>
      <c r="Q277" s="13"/>
      <c r="R277" s="13"/>
      <c r="S277" s="11">
        <f>IF(ISERROR(VLOOKUP($B277,Rose!D$4:J$32,4,FALSE)),,VLOOKUP($B277,Rose!D$4:J$32,4,FALSE))</f>
        <v>0</v>
      </c>
      <c r="T277" s="11">
        <f>IF(ISERROR(VLOOKUP($B277,Rose!L$4:Q$32,4,FALSE)),,VLOOKUP($B277,Rose!L$4:Q$32,4,FALSE))</f>
        <v>0</v>
      </c>
      <c r="U277" s="11">
        <f>IF(ISERROR(VLOOKUP($B277,Rose!S$4:X$32,4,FALSE)),,VLOOKUP($B277,Rose!S$4:X$32,4,FALSE))</f>
        <v>0</v>
      </c>
      <c r="V277" s="11">
        <f>IF(ISERROR(VLOOKUP($B277,Rose!Z$4:AE$32,4,FALSE)),,VLOOKUP($B277,Rose!Z$4:AE$32,4,FALSE))</f>
        <v>0</v>
      </c>
      <c r="W277" s="11">
        <f>IF(ISERROR(VLOOKUP($B277,Rose!AG$4:AL$32,4,FALSE)),,VLOOKUP($B277,Rose!AG$4:AL$32,4,FALSE))</f>
        <v>0</v>
      </c>
      <c r="X277" s="11">
        <f>IF(ISERROR(VLOOKUP($B277,Rose!AN$4:AS$32,4,FALSE)),,VLOOKUP($B277,Rose!AN$4:AS$32,4,FALSE))</f>
        <v>0</v>
      </c>
      <c r="Y277" s="11">
        <f>IF(ISERROR(VLOOKUP($B277,Rose!AU$4:AZ$32,4,FALSE)),,VLOOKUP($B277,Rose!AU$4:AZ$32,4,FALSE))</f>
        <v>0</v>
      </c>
      <c r="Z277" s="11">
        <f>IF(ISERROR(VLOOKUP($B277,Rose!BB$4:BG$32,4,FALSE)),,VLOOKUP($B277,Rose!BB$4:BG$32,4,FALSE))</f>
        <v>0</v>
      </c>
      <c r="AA277" s="11">
        <f>IF(ISERROR(VLOOKUP($B277,Rose!BI$4:BN$32,4,FALSE)),,VLOOKUP($B277,Rose!BI$4:BN$32,4,FALSE))</f>
        <v>0</v>
      </c>
      <c r="AB277" s="11">
        <f>IF(ISERROR(VLOOKUP($B277,Rose!BP$4:BU$32,4,FALSE)),,VLOOKUP($B277,Rose!BP$4:BU$32,4,FALSE))</f>
        <v>0</v>
      </c>
    </row>
    <row r="278" spans="1:28" ht="20" customHeight="1" x14ac:dyDescent="0.15">
      <c r="A278" s="11" t="s">
        <v>28</v>
      </c>
      <c r="B278" s="11" t="s">
        <v>227</v>
      </c>
      <c r="C278" s="11" t="s">
        <v>340</v>
      </c>
      <c r="D278" s="11">
        <v>19</v>
      </c>
      <c r="E278" s="11">
        <v>19</v>
      </c>
      <c r="F278" s="11">
        <v>5.95472</v>
      </c>
      <c r="G278" s="11">
        <v>5.8982599999999996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1">
        <v>2</v>
      </c>
      <c r="N278" s="11">
        <v>0</v>
      </c>
      <c r="O278" s="11">
        <v>0</v>
      </c>
      <c r="Q278" s="13"/>
      <c r="R278" s="13"/>
      <c r="S278" s="11">
        <f>IF(ISERROR(VLOOKUP($B278,Rose!D$4:J$32,4,FALSE)),,VLOOKUP($B278,Rose!D$4:J$32,4,FALSE))</f>
        <v>0</v>
      </c>
      <c r="T278" s="11">
        <f>IF(ISERROR(VLOOKUP($B278,Rose!L$4:Q$32,4,FALSE)),,VLOOKUP($B278,Rose!L$4:Q$32,4,FALSE))</f>
        <v>0</v>
      </c>
      <c r="U278" s="11">
        <f>IF(ISERROR(VLOOKUP($B278,Rose!S$4:X$32,4,FALSE)),,VLOOKUP($B278,Rose!S$4:X$32,4,FALSE))</f>
        <v>0</v>
      </c>
      <c r="V278" s="11">
        <f>IF(ISERROR(VLOOKUP($B278,Rose!Z$4:AE$32,4,FALSE)),,VLOOKUP($B278,Rose!Z$4:AE$32,4,FALSE))</f>
        <v>0</v>
      </c>
      <c r="W278" s="11">
        <f>IF(ISERROR(VLOOKUP($B278,Rose!AG$4:AL$32,4,FALSE)),,VLOOKUP($B278,Rose!AG$4:AL$32,4,FALSE))</f>
        <v>0</v>
      </c>
      <c r="X278" s="11">
        <f>IF(ISERROR(VLOOKUP($B278,Rose!AN$4:AS$32,4,FALSE)),,VLOOKUP($B278,Rose!AN$4:AS$32,4,FALSE))</f>
        <v>0</v>
      </c>
      <c r="Y278" s="11">
        <f>IF(ISERROR(VLOOKUP($B278,Rose!AU$4:AZ$32,4,FALSE)),,VLOOKUP($B278,Rose!AU$4:AZ$32,4,FALSE))</f>
        <v>0</v>
      </c>
      <c r="Z278" s="11">
        <f>IF(ISERROR(VLOOKUP($B278,Rose!BB$4:BG$32,4,FALSE)),,VLOOKUP($B278,Rose!BB$4:BG$32,4,FALSE))</f>
        <v>0</v>
      </c>
      <c r="AA278" s="11">
        <f>IF(ISERROR(VLOOKUP($B278,Rose!BI$4:BN$32,4,FALSE)),,VLOOKUP($B278,Rose!BI$4:BN$32,4,FALSE))</f>
        <v>0</v>
      </c>
      <c r="AB278" s="11">
        <f>IF(ISERROR(VLOOKUP($B278,Rose!BP$4:BU$32,4,FALSE)),,VLOOKUP($B278,Rose!BP$4:BU$32,4,FALSE))</f>
        <v>0</v>
      </c>
    </row>
    <row r="279" spans="1:28" ht="20" customHeight="1" x14ac:dyDescent="0.15">
      <c r="A279" s="11" t="s">
        <v>28</v>
      </c>
      <c r="B279" s="11" t="s">
        <v>357</v>
      </c>
      <c r="C279" s="11" t="s">
        <v>342</v>
      </c>
      <c r="D279" s="11">
        <v>21</v>
      </c>
      <c r="E279" s="11">
        <v>23</v>
      </c>
      <c r="F279" s="11">
        <v>5.8586999999999998</v>
      </c>
      <c r="G279" s="11">
        <v>6.0543500000000003</v>
      </c>
      <c r="H279" s="11">
        <v>2</v>
      </c>
      <c r="I279" s="11">
        <v>0</v>
      </c>
      <c r="J279" s="11">
        <v>0</v>
      </c>
      <c r="K279" s="11">
        <v>0</v>
      </c>
      <c r="L279" s="11">
        <v>0</v>
      </c>
      <c r="M279" s="11">
        <v>3</v>
      </c>
      <c r="N279" s="11">
        <v>0</v>
      </c>
      <c r="O279" s="11">
        <v>0</v>
      </c>
      <c r="Q279" s="13"/>
      <c r="R279" s="13"/>
      <c r="S279" s="11">
        <f>IF(ISERROR(VLOOKUP($B279,Rose!D$4:J$32,4,FALSE)),,VLOOKUP($B279,Rose!D$4:J$32,4,FALSE))</f>
        <v>0</v>
      </c>
      <c r="T279" s="11">
        <f>IF(ISERROR(VLOOKUP($B279,Rose!L$4:Q$32,4,FALSE)),,VLOOKUP($B279,Rose!L$4:Q$32,4,FALSE))</f>
        <v>0</v>
      </c>
      <c r="U279" s="11">
        <f>IF(ISERROR(VLOOKUP($B279,Rose!S$4:X$32,4,FALSE)),,VLOOKUP($B279,Rose!S$4:X$32,4,FALSE))</f>
        <v>0</v>
      </c>
      <c r="V279" s="11">
        <f>IF(ISERROR(VLOOKUP($B279,Rose!Z$4:AE$32,4,FALSE)),,VLOOKUP($B279,Rose!Z$4:AE$32,4,FALSE))</f>
        <v>0</v>
      </c>
      <c r="W279" s="11">
        <f>IF(ISERROR(VLOOKUP($B279,Rose!AG$4:AL$32,4,FALSE)),,VLOOKUP($B279,Rose!AG$4:AL$32,4,FALSE))</f>
        <v>0</v>
      </c>
      <c r="X279" s="11">
        <f>IF(ISERROR(VLOOKUP($B279,Rose!AN$4:AS$32,4,FALSE)),,VLOOKUP($B279,Rose!AN$4:AS$32,4,FALSE))</f>
        <v>0</v>
      </c>
      <c r="Y279" s="11">
        <f>IF(ISERROR(VLOOKUP($B279,Rose!AU$4:AZ$32,4,FALSE)),,VLOOKUP($B279,Rose!AU$4:AZ$32,4,FALSE))</f>
        <v>0</v>
      </c>
      <c r="Z279" s="11">
        <f>IF(ISERROR(VLOOKUP($B279,Rose!BB$4:BG$32,4,FALSE)),,VLOOKUP($B279,Rose!BB$4:BG$32,4,FALSE))</f>
        <v>0</v>
      </c>
      <c r="AA279" s="11">
        <f>IF(ISERROR(VLOOKUP($B279,Rose!BI$4:BN$32,4,FALSE)),,VLOOKUP($B279,Rose!BI$4:BN$32,4,FALSE))</f>
        <v>0</v>
      </c>
      <c r="AB279" s="11">
        <f>IF(ISERROR(VLOOKUP($B279,Rose!BP$4:BU$32,4,FALSE)),,VLOOKUP($B279,Rose!BP$4:BU$32,4,FALSE))</f>
        <v>0</v>
      </c>
    </row>
    <row r="280" spans="1:28" ht="20" customHeight="1" x14ac:dyDescent="0.15">
      <c r="A280" s="11" t="s">
        <v>28</v>
      </c>
      <c r="B280" s="11" t="s">
        <v>182</v>
      </c>
      <c r="C280" s="11" t="s">
        <v>90</v>
      </c>
      <c r="D280" s="11">
        <v>35</v>
      </c>
      <c r="E280" s="11">
        <v>18</v>
      </c>
      <c r="F280" s="11">
        <v>6.0723000000000003</v>
      </c>
      <c r="G280" s="11">
        <v>6.5073499999999997</v>
      </c>
      <c r="H280" s="11">
        <v>2</v>
      </c>
      <c r="I280" s="11">
        <v>0</v>
      </c>
      <c r="J280" s="11">
        <v>0</v>
      </c>
      <c r="K280" s="11">
        <v>0</v>
      </c>
      <c r="L280" s="11">
        <v>2</v>
      </c>
      <c r="M280" s="11">
        <v>1</v>
      </c>
      <c r="N280" s="11">
        <v>0</v>
      </c>
      <c r="O280" s="11">
        <v>0</v>
      </c>
      <c r="Q280" s="13"/>
      <c r="R280" s="13"/>
      <c r="S280" s="11">
        <f>IF(ISERROR(VLOOKUP($B280,Rose!D$4:J$32,4,FALSE)),,VLOOKUP($B280,Rose!D$4:J$32,4,FALSE))</f>
        <v>4</v>
      </c>
      <c r="T280" s="11">
        <f>IF(ISERROR(VLOOKUP($B280,Rose!L$4:Q$32,4,FALSE)),,VLOOKUP($B280,Rose!L$4:Q$32,4,FALSE))</f>
        <v>0</v>
      </c>
      <c r="U280" s="11">
        <f>IF(ISERROR(VLOOKUP($B280,Rose!S$4:X$32,4,FALSE)),,VLOOKUP($B280,Rose!S$4:X$32,4,FALSE))</f>
        <v>0</v>
      </c>
      <c r="V280" s="11">
        <f>IF(ISERROR(VLOOKUP($B280,Rose!Z$4:AE$32,4,FALSE)),,VLOOKUP($B280,Rose!Z$4:AE$32,4,FALSE))</f>
        <v>0</v>
      </c>
      <c r="W280" s="11">
        <f>IF(ISERROR(VLOOKUP($B280,Rose!AG$4:AL$32,4,FALSE)),,VLOOKUP($B280,Rose!AG$4:AL$32,4,FALSE))</f>
        <v>0</v>
      </c>
      <c r="X280" s="11">
        <f>IF(ISERROR(VLOOKUP($B280,Rose!AN$4:AS$32,4,FALSE)),,VLOOKUP($B280,Rose!AN$4:AS$32,4,FALSE))</f>
        <v>0</v>
      </c>
      <c r="Y280" s="11">
        <f>IF(ISERROR(VLOOKUP($B280,Rose!AU$4:AZ$32,4,FALSE)),,VLOOKUP($B280,Rose!AU$4:AZ$32,4,FALSE))</f>
        <v>0</v>
      </c>
      <c r="Z280" s="11">
        <f>IF(ISERROR(VLOOKUP($B280,Rose!BB$4:BG$32,4,FALSE)),,VLOOKUP($B280,Rose!BB$4:BG$32,4,FALSE))</f>
        <v>0</v>
      </c>
      <c r="AA280" s="11">
        <f>IF(ISERROR(VLOOKUP($B280,Rose!BI$4:BN$32,4,FALSE)),,VLOOKUP($B280,Rose!BI$4:BN$32,4,FALSE))</f>
        <v>0</v>
      </c>
      <c r="AB280" s="11">
        <f>IF(ISERROR(VLOOKUP($B280,Rose!BP$4:BU$32,4,FALSE)),,VLOOKUP($B280,Rose!BP$4:BU$32,4,FALSE))</f>
        <v>0</v>
      </c>
    </row>
    <row r="281" spans="1:28" ht="20" customHeight="1" x14ac:dyDescent="0.15">
      <c r="A281" s="11" t="s">
        <v>28</v>
      </c>
      <c r="B281" s="11" t="s">
        <v>364</v>
      </c>
      <c r="C281" s="11" t="s">
        <v>97</v>
      </c>
      <c r="D281" s="11">
        <v>16</v>
      </c>
      <c r="E281" s="11">
        <v>17</v>
      </c>
      <c r="F281" s="11">
        <v>5.8161800000000001</v>
      </c>
      <c r="G281" s="11">
        <v>6.0514700000000001</v>
      </c>
      <c r="H281" s="11">
        <v>1</v>
      </c>
      <c r="I281" s="11">
        <v>0</v>
      </c>
      <c r="J281" s="11">
        <v>0</v>
      </c>
      <c r="K281" s="11">
        <v>0</v>
      </c>
      <c r="L281" s="11">
        <v>2</v>
      </c>
      <c r="M281" s="11">
        <v>2</v>
      </c>
      <c r="N281" s="11">
        <v>0</v>
      </c>
      <c r="O281" s="11">
        <v>0</v>
      </c>
      <c r="Q281" s="13"/>
      <c r="R281" s="13"/>
      <c r="S281" s="11">
        <f>IF(ISERROR(VLOOKUP($B281,Rose!D$4:J$32,4,FALSE)),,VLOOKUP($B281,Rose!D$4:J$32,4,FALSE))</f>
        <v>0</v>
      </c>
      <c r="T281" s="11">
        <f>IF(ISERROR(VLOOKUP($B281,Rose!L$4:Q$32,4,FALSE)),,VLOOKUP($B281,Rose!L$4:Q$32,4,FALSE))</f>
        <v>0</v>
      </c>
      <c r="U281" s="11">
        <f>IF(ISERROR(VLOOKUP($B281,Rose!S$4:X$32,4,FALSE)),,VLOOKUP($B281,Rose!S$4:X$32,4,FALSE))</f>
        <v>0</v>
      </c>
      <c r="V281" s="11">
        <f>IF(ISERROR(VLOOKUP($B281,Rose!Z$4:AE$32,4,FALSE)),,VLOOKUP($B281,Rose!Z$4:AE$32,4,FALSE))</f>
        <v>0</v>
      </c>
      <c r="W281" s="11">
        <f>IF(ISERROR(VLOOKUP($B281,Rose!AG$4:AL$32,4,FALSE)),,VLOOKUP($B281,Rose!AG$4:AL$32,4,FALSE))</f>
        <v>0</v>
      </c>
      <c r="X281" s="11">
        <f>IF(ISERROR(VLOOKUP($B281,Rose!AN$4:AS$32,4,FALSE)),,VLOOKUP($B281,Rose!AN$4:AS$32,4,FALSE))</f>
        <v>0</v>
      </c>
      <c r="Y281" s="11">
        <f>IF(ISERROR(VLOOKUP($B281,Rose!AU$4:AZ$32,4,FALSE)),,VLOOKUP($B281,Rose!AU$4:AZ$32,4,FALSE))</f>
        <v>0</v>
      </c>
      <c r="Z281" s="11">
        <f>IF(ISERROR(VLOOKUP($B281,Rose!BB$4:BG$32,4,FALSE)),,VLOOKUP($B281,Rose!BB$4:BG$32,4,FALSE))</f>
        <v>0</v>
      </c>
      <c r="AA281" s="11">
        <f>IF(ISERROR(VLOOKUP($B281,Rose!BI$4:BN$32,4,FALSE)),,VLOOKUP($B281,Rose!BI$4:BN$32,4,FALSE))</f>
        <v>0</v>
      </c>
      <c r="AB281" s="11">
        <f>IF(ISERROR(VLOOKUP($B281,Rose!BP$4:BU$32,4,FALSE)),,VLOOKUP($B281,Rose!BP$4:BU$32,4,FALSE))</f>
        <v>0</v>
      </c>
    </row>
    <row r="282" spans="1:28" ht="20" customHeight="1" x14ac:dyDescent="0.15">
      <c r="A282" s="11" t="s">
        <v>28</v>
      </c>
      <c r="B282" s="11" t="s">
        <v>198</v>
      </c>
      <c r="C282" s="11" t="s">
        <v>342</v>
      </c>
      <c r="D282" s="11">
        <v>28</v>
      </c>
      <c r="E282" s="11">
        <v>20</v>
      </c>
      <c r="F282" s="11">
        <v>5.9937500000000004</v>
      </c>
      <c r="G282" s="11">
        <v>6.6937499999999996</v>
      </c>
      <c r="H282" s="11">
        <v>5</v>
      </c>
      <c r="I282" s="11">
        <v>0</v>
      </c>
      <c r="J282" s="11">
        <v>0</v>
      </c>
      <c r="K282" s="11">
        <v>0</v>
      </c>
      <c r="L282" s="11">
        <v>0</v>
      </c>
      <c r="M282" s="11">
        <v>2</v>
      </c>
      <c r="N282" s="11">
        <v>0</v>
      </c>
      <c r="O282" s="11">
        <v>0</v>
      </c>
      <c r="Q282" s="13"/>
      <c r="R282" s="13"/>
      <c r="S282" s="11">
        <f>IF(ISERROR(VLOOKUP($B282,Rose!D$4:J$32,4,FALSE)),,VLOOKUP($B282,Rose!D$4:J$32,4,FALSE))</f>
        <v>0</v>
      </c>
      <c r="T282" s="11">
        <f>IF(ISERROR(VLOOKUP($B282,Rose!L$4:Q$32,4,FALSE)),,VLOOKUP($B282,Rose!L$4:Q$32,4,FALSE))</f>
        <v>5</v>
      </c>
      <c r="U282" s="11">
        <f>IF(ISERROR(VLOOKUP($B282,Rose!S$4:X$32,4,FALSE)),,VLOOKUP($B282,Rose!S$4:X$32,4,FALSE))</f>
        <v>0</v>
      </c>
      <c r="V282" s="11">
        <f>IF(ISERROR(VLOOKUP($B282,Rose!Z$4:AE$32,4,FALSE)),,VLOOKUP($B282,Rose!Z$4:AE$32,4,FALSE))</f>
        <v>0</v>
      </c>
      <c r="W282" s="11">
        <f>IF(ISERROR(VLOOKUP($B282,Rose!AG$4:AL$32,4,FALSE)),,VLOOKUP($B282,Rose!AG$4:AL$32,4,FALSE))</f>
        <v>0</v>
      </c>
      <c r="X282" s="11">
        <f>IF(ISERROR(VLOOKUP($B282,Rose!AN$4:AS$32,4,FALSE)),,VLOOKUP($B282,Rose!AN$4:AS$32,4,FALSE))</f>
        <v>0</v>
      </c>
      <c r="Y282" s="11">
        <f>IF(ISERROR(VLOOKUP($B282,Rose!AU$4:AZ$32,4,FALSE)),,VLOOKUP($B282,Rose!AU$4:AZ$32,4,FALSE))</f>
        <v>0</v>
      </c>
      <c r="Z282" s="11">
        <f>IF(ISERROR(VLOOKUP($B282,Rose!BB$4:BG$32,4,FALSE)),,VLOOKUP($B282,Rose!BB$4:BG$32,4,FALSE))</f>
        <v>0</v>
      </c>
      <c r="AA282" s="11">
        <f>IF(ISERROR(VLOOKUP($B282,Rose!BI$4:BN$32,4,FALSE)),,VLOOKUP($B282,Rose!BI$4:BN$32,4,FALSE))</f>
        <v>0</v>
      </c>
      <c r="AB282" s="11">
        <f>IF(ISERROR(VLOOKUP($B282,Rose!BP$4:BU$32,4,FALSE)),,VLOOKUP($B282,Rose!BP$4:BU$32,4,FALSE))</f>
        <v>0</v>
      </c>
    </row>
  </sheetData>
  <sheetProtection selectLockedCells="1" selectUnlockedCells="1"/>
  <sortState xmlns:xlrd2="http://schemas.microsoft.com/office/spreadsheetml/2017/richdata2" ref="B3:O282">
    <sortCondition ref="B3:B282"/>
  </sortState>
  <dataConsolidate/>
  <phoneticPr fontId="3" type="noConversion"/>
  <conditionalFormatting sqref="Q3:Q282">
    <cfRule type="expression" dxfId="2" priority="1">
      <formula>OR(S3+T3+U3+V3+W3+X3+Y3+Z3+AA3+AB3)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4"/>
  <dimension ref="A1:AB248"/>
  <sheetViews>
    <sheetView topLeftCell="A126" workbookViewId="0">
      <selection activeCell="B91" sqref="B91"/>
    </sheetView>
  </sheetViews>
  <sheetFormatPr baseColWidth="10" defaultColWidth="10.6640625" defaultRowHeight="20" customHeight="1" x14ac:dyDescent="0.15"/>
  <cols>
    <col min="1" max="1" width="6.5" style="11" bestFit="1" customWidth="1"/>
    <col min="2" max="2" width="25.83203125" style="11" bestFit="1" customWidth="1"/>
    <col min="3" max="3" width="13" style="11" bestFit="1" customWidth="1"/>
    <col min="4" max="4" width="13.1640625" style="11" bestFit="1" customWidth="1"/>
    <col min="5" max="5" width="9.83203125" style="11" bestFit="1" customWidth="1"/>
    <col min="6" max="6" width="13" style="11" customWidth="1"/>
    <col min="7" max="7" width="15" style="11" customWidth="1"/>
    <col min="8" max="8" width="4.83203125" style="11" bestFit="1" customWidth="1"/>
    <col min="9" max="9" width="5.1640625" style="11" bestFit="1" customWidth="1"/>
    <col min="10" max="10" width="7.33203125" style="11" bestFit="1" customWidth="1"/>
    <col min="11" max="11" width="7.6640625" style="11" bestFit="1" customWidth="1"/>
    <col min="12" max="12" width="5.1640625" style="11" bestFit="1" customWidth="1"/>
    <col min="13" max="13" width="6.1640625" style="11" bestFit="1" customWidth="1"/>
    <col min="14" max="14" width="4.5" style="11" bestFit="1" customWidth="1"/>
    <col min="15" max="15" width="5.6640625" style="11" bestFit="1" customWidth="1"/>
    <col min="16" max="16" width="3.1640625" style="11" customWidth="1"/>
    <col min="17" max="17" width="10.6640625" style="11"/>
    <col min="18" max="18" width="3.33203125" style="11" customWidth="1"/>
    <col min="19" max="19" width="11.83203125" style="11" bestFit="1" customWidth="1"/>
    <col min="20" max="20" width="6.6640625" style="11" bestFit="1" customWidth="1"/>
    <col min="21" max="21" width="16.5" style="11" bestFit="1" customWidth="1"/>
    <col min="22" max="22" width="9.6640625" style="11" bestFit="1" customWidth="1"/>
    <col min="23" max="23" width="10.33203125" style="11" bestFit="1" customWidth="1"/>
    <col min="24" max="24" width="9.83203125" style="11" bestFit="1" customWidth="1"/>
    <col min="25" max="25" width="13.5" style="11" bestFit="1" customWidth="1"/>
    <col min="26" max="26" width="4.83203125" style="11" bestFit="1" customWidth="1"/>
    <col min="27" max="27" width="13.1640625" style="11" bestFit="1" customWidth="1"/>
    <col min="28" max="28" width="12.1640625" style="11" bestFit="1" customWidth="1"/>
    <col min="29" max="16384" width="10.6640625" style="11"/>
  </cols>
  <sheetData>
    <row r="1" spans="1:28" ht="23" customHeight="1" thickBot="1" x14ac:dyDescent="0.2">
      <c r="A1" s="12"/>
      <c r="B1" s="12"/>
      <c r="C1" s="12"/>
      <c r="D1" s="12"/>
      <c r="E1" s="12"/>
      <c r="F1" s="39" t="s">
        <v>770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ht="23" customHeight="1" thickBot="1" x14ac:dyDescent="0.2">
      <c r="A2" s="74" t="s">
        <v>13</v>
      </c>
      <c r="B2" s="75" t="s">
        <v>14</v>
      </c>
      <c r="C2" s="75" t="s">
        <v>16</v>
      </c>
      <c r="D2" s="75" t="s">
        <v>15</v>
      </c>
      <c r="E2" s="75" t="s">
        <v>145</v>
      </c>
      <c r="F2" s="75" t="s">
        <v>768</v>
      </c>
      <c r="G2" s="75" t="s">
        <v>769</v>
      </c>
      <c r="H2" s="75" t="s">
        <v>146</v>
      </c>
      <c r="I2" s="75" t="s">
        <v>147</v>
      </c>
      <c r="J2" s="75" t="s">
        <v>148</v>
      </c>
      <c r="K2" s="75" t="s">
        <v>149</v>
      </c>
      <c r="L2" s="75" t="s">
        <v>150</v>
      </c>
      <c r="M2" s="75" t="s">
        <v>143</v>
      </c>
      <c r="N2" s="75" t="s">
        <v>144</v>
      </c>
      <c r="O2" s="75" t="s">
        <v>151</v>
      </c>
      <c r="P2" s="75"/>
      <c r="Q2" s="75" t="s">
        <v>153</v>
      </c>
      <c r="R2" s="76"/>
      <c r="S2" s="75" t="s">
        <v>0</v>
      </c>
      <c r="T2" s="75" t="s">
        <v>1</v>
      </c>
      <c r="U2" s="75" t="s">
        <v>2</v>
      </c>
      <c r="V2" s="75" t="s">
        <v>3</v>
      </c>
      <c r="W2" s="75" t="s">
        <v>4</v>
      </c>
      <c r="X2" s="75" t="s">
        <v>5</v>
      </c>
      <c r="Y2" s="75" t="s">
        <v>6</v>
      </c>
      <c r="Z2" s="75" t="s">
        <v>7</v>
      </c>
      <c r="AA2" s="75" t="s">
        <v>326</v>
      </c>
      <c r="AB2" s="77" t="s">
        <v>8</v>
      </c>
    </row>
    <row r="3" spans="1:28" ht="20" customHeight="1" x14ac:dyDescent="0.15">
      <c r="A3" s="11" t="s">
        <v>35</v>
      </c>
      <c r="B3" s="11" t="s">
        <v>587</v>
      </c>
      <c r="C3" s="11" t="s">
        <v>664</v>
      </c>
      <c r="D3" s="11">
        <v>17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Q3" s="13"/>
      <c r="R3" s="13"/>
      <c r="S3" s="11">
        <f>IF(ISERROR(VLOOKUP($B3,Rose!D$4:J$32,4,FALSE)),,VLOOKUP($B3,Rose!D$4:J$32,4,FALSE))</f>
        <v>0</v>
      </c>
      <c r="T3" s="11">
        <f>IF(ISERROR(VLOOKUP($B3,Rose!L$4:Q$32,4,FALSE)),,VLOOKUP($B3,Rose!L$4:Q$32,4,FALSE))</f>
        <v>0</v>
      </c>
      <c r="U3" s="11">
        <f>IF(ISERROR(VLOOKUP($B3,Rose!S$4:X$32,4,FALSE)),,VLOOKUP($B3,Rose!S$4:X$32,4,FALSE))</f>
        <v>0</v>
      </c>
      <c r="V3" s="11">
        <f>IF(ISERROR(VLOOKUP($B3,Rose!Z$4:AE$32,4,FALSE)),,VLOOKUP($B3,Rose!Z$4:AE$32,4,FALSE))</f>
        <v>0</v>
      </c>
      <c r="W3" s="11">
        <f>IF(ISERROR(VLOOKUP($B3,Rose!AG$4:AL$32,4,FALSE)),,VLOOKUP($B3,Rose!AG$4:AL$32,4,FALSE))</f>
        <v>0</v>
      </c>
      <c r="X3" s="11">
        <f>IF(ISERROR(VLOOKUP($B3,Rose!AN$4:AS$32,4,FALSE)),,VLOOKUP($B3,Rose!AN$4:AS$32,4,FALSE))</f>
        <v>0</v>
      </c>
      <c r="Y3" s="11">
        <f>IF(ISERROR(VLOOKUP($B3,Rose!AU$4:AZ$32,4,FALSE)),,VLOOKUP($B3,Rose!AU$4:AZ$32,4,FALSE))</f>
        <v>0</v>
      </c>
      <c r="Z3" s="11">
        <f>IF(ISERROR(VLOOKUP($B3,Rose!BB$4:BG$32,4,FALSE)),,VLOOKUP($B3,Rose!BB$4:BG$32,4,FALSE))</f>
        <v>0</v>
      </c>
      <c r="AA3" s="11">
        <f>IF(ISERROR(VLOOKUP($B3,Rose!BI$4:BN$32,4,FALSE)),,VLOOKUP($B3,Rose!BI$4:BN$32,4,FALSE))</f>
        <v>0</v>
      </c>
      <c r="AB3" s="11">
        <f>IF(ISERROR(VLOOKUP($B3,Rose!BP$4:BU$32,4,FALSE)),,VLOOKUP($B3,Rose!BP$4:BU$32,4,FALSE))</f>
        <v>0</v>
      </c>
    </row>
    <row r="4" spans="1:28" ht="20" customHeight="1" x14ac:dyDescent="0.15">
      <c r="A4" s="11" t="s">
        <v>35</v>
      </c>
      <c r="B4" s="11" t="s">
        <v>268</v>
      </c>
      <c r="C4" s="11" t="s">
        <v>95</v>
      </c>
      <c r="D4" s="11">
        <v>34</v>
      </c>
      <c r="E4" s="11">
        <v>19</v>
      </c>
      <c r="F4" s="11">
        <v>6.2079700000000004</v>
      </c>
      <c r="G4" s="11">
        <v>6.7945900000000004</v>
      </c>
      <c r="H4" s="11">
        <v>3</v>
      </c>
      <c r="I4" s="11">
        <v>0</v>
      </c>
      <c r="J4" s="11">
        <v>0</v>
      </c>
      <c r="K4" s="11">
        <v>0</v>
      </c>
      <c r="L4" s="11">
        <v>4</v>
      </c>
      <c r="M4" s="11">
        <v>1</v>
      </c>
      <c r="N4" s="11">
        <v>1</v>
      </c>
      <c r="O4" s="11">
        <v>0</v>
      </c>
      <c r="Q4" s="13"/>
      <c r="R4" s="13"/>
      <c r="S4" s="11">
        <f>IF(ISERROR(VLOOKUP($B4,Rose!D$4:J$32,4,FALSE)),,VLOOKUP($B4,Rose!D$4:J$32,4,FALSE))</f>
        <v>0</v>
      </c>
      <c r="T4" s="11">
        <f>IF(ISERROR(VLOOKUP($B4,Rose!L$4:Q$32,4,FALSE)),,VLOOKUP($B4,Rose!L$4:Q$32,4,FALSE))</f>
        <v>0</v>
      </c>
      <c r="U4" s="11">
        <f>IF(ISERROR(VLOOKUP($B4,Rose!S$4:X$32,4,FALSE)),,VLOOKUP($B4,Rose!S$4:X$32,4,FALSE))</f>
        <v>0</v>
      </c>
      <c r="V4" s="11">
        <f>IF(ISERROR(VLOOKUP($B4,Rose!Z$4:AE$32,4,FALSE)),,VLOOKUP($B4,Rose!Z$4:AE$32,4,FALSE))</f>
        <v>0</v>
      </c>
      <c r="W4" s="11">
        <f>IF(ISERROR(VLOOKUP($B4,Rose!AG$4:AL$32,4,FALSE)),,VLOOKUP($B4,Rose!AG$4:AL$32,4,FALSE))</f>
        <v>0</v>
      </c>
      <c r="X4" s="11">
        <f>IF(ISERROR(VLOOKUP($B4,Rose!AN$4:AS$32,4,FALSE)),,VLOOKUP($B4,Rose!AN$4:AS$32,4,FALSE))</f>
        <v>0</v>
      </c>
      <c r="Y4" s="11">
        <f>IF(ISERROR(VLOOKUP($B4,Rose!AU$4:AZ$32,4,FALSE)),,VLOOKUP($B4,Rose!AU$4:AZ$32,4,FALSE))</f>
        <v>0</v>
      </c>
      <c r="Z4" s="11">
        <f>IF(ISERROR(VLOOKUP($B4,Rose!BB$4:BG$32,4,FALSE)),,VLOOKUP($B4,Rose!BB$4:BG$32,4,FALSE))</f>
        <v>1</v>
      </c>
      <c r="AA4" s="11">
        <f>IF(ISERROR(VLOOKUP($B4,Rose!BI$4:BN$32,4,FALSE)),,VLOOKUP($B4,Rose!BI$4:BN$32,4,FALSE))</f>
        <v>0</v>
      </c>
      <c r="AB4" s="11">
        <f>IF(ISERROR(VLOOKUP($B4,Rose!BP$4:BU$32,4,FALSE)),,VLOOKUP($B4,Rose!BP$4:BU$32,4,FALSE))</f>
        <v>0</v>
      </c>
    </row>
    <row r="5" spans="1:28" ht="20" customHeight="1" x14ac:dyDescent="0.15">
      <c r="A5" s="11" t="s">
        <v>35</v>
      </c>
      <c r="B5" s="11" t="s">
        <v>306</v>
      </c>
      <c r="C5" s="11" t="s">
        <v>342</v>
      </c>
      <c r="D5" s="11">
        <v>13</v>
      </c>
      <c r="E5" s="11">
        <v>20</v>
      </c>
      <c r="F5" s="11">
        <v>5.8624999999999998</v>
      </c>
      <c r="G5" s="11">
        <v>5.8125</v>
      </c>
      <c r="H5" s="11">
        <v>0</v>
      </c>
      <c r="I5" s="11">
        <v>0</v>
      </c>
      <c r="J5" s="11">
        <v>0</v>
      </c>
      <c r="K5" s="11">
        <v>0</v>
      </c>
      <c r="L5" s="11">
        <v>1</v>
      </c>
      <c r="M5" s="11">
        <v>2</v>
      </c>
      <c r="N5" s="11">
        <v>1</v>
      </c>
      <c r="O5" s="11">
        <v>0</v>
      </c>
      <c r="Q5" s="13"/>
      <c r="R5" s="13"/>
      <c r="S5" s="11">
        <f>IF(ISERROR(VLOOKUP($B5,Rose!D$4:J$32,4,FALSE)),,VLOOKUP($B5,Rose!D$4:J$32,4,FALSE))</f>
        <v>0</v>
      </c>
      <c r="T5" s="11">
        <f>IF(ISERROR(VLOOKUP($B5,Rose!L$4:Q$32,4,FALSE)),,VLOOKUP($B5,Rose!L$4:Q$32,4,FALSE))</f>
        <v>0</v>
      </c>
      <c r="U5" s="11">
        <f>IF(ISERROR(VLOOKUP($B5,Rose!S$4:X$32,4,FALSE)),,VLOOKUP($B5,Rose!S$4:X$32,4,FALSE))</f>
        <v>1</v>
      </c>
      <c r="V5" s="11">
        <f>IF(ISERROR(VLOOKUP($B5,Rose!Z$4:AE$32,4,FALSE)),,VLOOKUP($B5,Rose!Z$4:AE$32,4,FALSE))</f>
        <v>0</v>
      </c>
      <c r="W5" s="11">
        <f>IF(ISERROR(VLOOKUP($B5,Rose!AG$4:AL$32,4,FALSE)),,VLOOKUP($B5,Rose!AG$4:AL$32,4,FALSE))</f>
        <v>0</v>
      </c>
      <c r="X5" s="11">
        <f>IF(ISERROR(VLOOKUP($B5,Rose!AN$4:AS$32,4,FALSE)),,VLOOKUP($B5,Rose!AN$4:AS$32,4,FALSE))</f>
        <v>0</v>
      </c>
      <c r="Y5" s="11">
        <f>IF(ISERROR(VLOOKUP($B5,Rose!AU$4:AZ$32,4,FALSE)),,VLOOKUP($B5,Rose!AU$4:AZ$32,4,FALSE))</f>
        <v>0</v>
      </c>
      <c r="Z5" s="11">
        <f>IF(ISERROR(VLOOKUP($B5,Rose!BB$4:BG$32,4,FALSE)),,VLOOKUP($B5,Rose!BB$4:BG$32,4,FALSE))</f>
        <v>0</v>
      </c>
      <c r="AA5" s="11">
        <f>IF(ISERROR(VLOOKUP($B5,Rose!BI$4:BN$32,4,FALSE)),,VLOOKUP($B5,Rose!BI$4:BN$32,4,FALSE))</f>
        <v>0</v>
      </c>
      <c r="AB5" s="11">
        <f>IF(ISERROR(VLOOKUP($B5,Rose!BP$4:BU$32,4,FALSE)),,VLOOKUP($B5,Rose!BP$4:BU$32,4,FALSE))</f>
        <v>0</v>
      </c>
    </row>
    <row r="6" spans="1:28" ht="20" customHeight="1" x14ac:dyDescent="0.15">
      <c r="A6" s="11" t="s">
        <v>35</v>
      </c>
      <c r="B6" s="11" t="s">
        <v>614</v>
      </c>
      <c r="C6" s="11" t="s">
        <v>100</v>
      </c>
      <c r="D6" s="11">
        <v>3</v>
      </c>
      <c r="E6" s="11">
        <v>2</v>
      </c>
      <c r="F6" s="11">
        <v>6.0625</v>
      </c>
      <c r="G6" s="11">
        <v>6.0625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Q6" s="13"/>
      <c r="R6" s="13"/>
      <c r="S6" s="11">
        <f>IF(ISERROR(VLOOKUP($B6,Rose!D$4:J$32,4,FALSE)),,VLOOKUP($B6,Rose!D$4:J$32,4,FALSE))</f>
        <v>0</v>
      </c>
      <c r="T6" s="11">
        <f>IF(ISERROR(VLOOKUP($B6,Rose!L$4:Q$32,4,FALSE)),,VLOOKUP($B6,Rose!L$4:Q$32,4,FALSE))</f>
        <v>0</v>
      </c>
      <c r="U6" s="11">
        <f>IF(ISERROR(VLOOKUP($B6,Rose!S$4:X$32,4,FALSE)),,VLOOKUP($B6,Rose!S$4:X$32,4,FALSE))</f>
        <v>0</v>
      </c>
      <c r="V6" s="11">
        <f>IF(ISERROR(VLOOKUP($B6,Rose!Z$4:AE$32,4,FALSE)),,VLOOKUP($B6,Rose!Z$4:AE$32,4,FALSE))</f>
        <v>0</v>
      </c>
      <c r="W6" s="11">
        <f>IF(ISERROR(VLOOKUP($B6,Rose!AG$4:AL$32,4,FALSE)),,VLOOKUP($B6,Rose!AG$4:AL$32,4,FALSE))</f>
        <v>0</v>
      </c>
      <c r="X6" s="11">
        <f>IF(ISERROR(VLOOKUP($B6,Rose!AN$4:AS$32,4,FALSE)),,VLOOKUP($B6,Rose!AN$4:AS$32,4,FALSE))</f>
        <v>0</v>
      </c>
      <c r="Y6" s="11">
        <f>IF(ISERROR(VLOOKUP($B6,Rose!AU$4:AZ$32,4,FALSE)),,VLOOKUP($B6,Rose!AU$4:AZ$32,4,FALSE))</f>
        <v>0</v>
      </c>
      <c r="Z6" s="11">
        <f>IF(ISERROR(VLOOKUP($B6,Rose!BB$4:BG$32,4,FALSE)),,VLOOKUP($B6,Rose!BB$4:BG$32,4,FALSE))</f>
        <v>0</v>
      </c>
      <c r="AA6" s="11">
        <f>IF(ISERROR(VLOOKUP($B6,Rose!BI$4:BN$32,4,FALSE)),,VLOOKUP($B6,Rose!BI$4:BN$32,4,FALSE))</f>
        <v>0</v>
      </c>
      <c r="AB6" s="11">
        <f>IF(ISERROR(VLOOKUP($B6,Rose!BP$4:BU$32,4,FALSE)),,VLOOKUP($B6,Rose!BP$4:BU$32,4,FALSE))</f>
        <v>0</v>
      </c>
    </row>
    <row r="7" spans="1:28" ht="20" customHeight="1" x14ac:dyDescent="0.15">
      <c r="A7" s="11" t="s">
        <v>35</v>
      </c>
      <c r="B7" s="11" t="s">
        <v>236</v>
      </c>
      <c r="C7" s="11" t="s">
        <v>93</v>
      </c>
      <c r="D7" s="11">
        <v>17</v>
      </c>
      <c r="E7" s="11">
        <v>9</v>
      </c>
      <c r="F7" s="11">
        <v>5.75</v>
      </c>
      <c r="G7" s="11">
        <v>5.75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Q7" s="13"/>
      <c r="R7" s="13"/>
      <c r="S7" s="11">
        <f>IF(ISERROR(VLOOKUP($B7,Rose!D$4:J$32,4,FALSE)),,VLOOKUP($B7,Rose!D$4:J$32,4,FALSE))</f>
        <v>0</v>
      </c>
      <c r="T7" s="11">
        <f>IF(ISERROR(VLOOKUP($B7,Rose!L$4:Q$32,4,FALSE)),,VLOOKUP($B7,Rose!L$4:Q$32,4,FALSE))</f>
        <v>0</v>
      </c>
      <c r="U7" s="11">
        <f>IF(ISERROR(VLOOKUP($B7,Rose!S$4:X$32,4,FALSE)),,VLOOKUP($B7,Rose!S$4:X$32,4,FALSE))</f>
        <v>0</v>
      </c>
      <c r="V7" s="11">
        <f>IF(ISERROR(VLOOKUP($B7,Rose!Z$4:AE$32,4,FALSE)),,VLOOKUP($B7,Rose!Z$4:AE$32,4,FALSE))</f>
        <v>0</v>
      </c>
      <c r="W7" s="11">
        <f>IF(ISERROR(VLOOKUP($B7,Rose!AG$4:AL$32,4,FALSE)),,VLOOKUP($B7,Rose!AG$4:AL$32,4,FALSE))</f>
        <v>0</v>
      </c>
      <c r="X7" s="11">
        <f>IF(ISERROR(VLOOKUP($B7,Rose!AN$4:AS$32,4,FALSE)),,VLOOKUP($B7,Rose!AN$4:AS$32,4,FALSE))</f>
        <v>0</v>
      </c>
      <c r="Y7" s="11">
        <f>IF(ISERROR(VLOOKUP($B7,Rose!AU$4:AZ$32,4,FALSE)),,VLOOKUP($B7,Rose!AU$4:AZ$32,4,FALSE))</f>
        <v>0</v>
      </c>
      <c r="Z7" s="11">
        <f>IF(ISERROR(VLOOKUP($B7,Rose!BB$4:BG$32,4,FALSE)),,VLOOKUP($B7,Rose!BB$4:BG$32,4,FALSE))</f>
        <v>0</v>
      </c>
      <c r="AA7" s="11">
        <f>IF(ISERROR(VLOOKUP($B7,Rose!BI$4:BN$32,4,FALSE)),,VLOOKUP($B7,Rose!BI$4:BN$32,4,FALSE))</f>
        <v>0</v>
      </c>
      <c r="AB7" s="11">
        <f>IF(ISERROR(VLOOKUP($B7,Rose!BP$4:BU$32,4,FALSE)),,VLOOKUP($B7,Rose!BP$4:BU$32,4,FALSE))</f>
        <v>0</v>
      </c>
    </row>
    <row r="8" spans="1:28" ht="20" customHeight="1" x14ac:dyDescent="0.15">
      <c r="A8" s="11" t="s">
        <v>35</v>
      </c>
      <c r="B8" s="11" t="s">
        <v>131</v>
      </c>
      <c r="C8" s="11" t="s">
        <v>664</v>
      </c>
      <c r="D8" s="11">
        <v>6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Q8" s="13"/>
      <c r="R8" s="13"/>
      <c r="S8" s="11">
        <f>IF(ISERROR(VLOOKUP($B8,Rose!D$4:J$32,4,FALSE)),,VLOOKUP($B8,Rose!D$4:J$32,4,FALSE))</f>
        <v>0</v>
      </c>
      <c r="T8" s="11">
        <f>IF(ISERROR(VLOOKUP($B8,Rose!L$4:Q$32,4,FALSE)),,VLOOKUP($B8,Rose!L$4:Q$32,4,FALSE))</f>
        <v>0</v>
      </c>
      <c r="U8" s="11">
        <f>IF(ISERROR(VLOOKUP($B8,Rose!S$4:X$32,4,FALSE)),,VLOOKUP($B8,Rose!S$4:X$32,4,FALSE))</f>
        <v>0</v>
      </c>
      <c r="V8" s="11">
        <f>IF(ISERROR(VLOOKUP($B8,Rose!Z$4:AE$32,4,FALSE)),,VLOOKUP($B8,Rose!Z$4:AE$32,4,FALSE))</f>
        <v>0</v>
      </c>
      <c r="W8" s="11">
        <f>IF(ISERROR(VLOOKUP($B8,Rose!AG$4:AL$32,4,FALSE)),,VLOOKUP($B8,Rose!AG$4:AL$32,4,FALSE))</f>
        <v>0</v>
      </c>
      <c r="X8" s="11">
        <f>IF(ISERROR(VLOOKUP($B8,Rose!AN$4:AS$32,4,FALSE)),,VLOOKUP($B8,Rose!AN$4:AS$32,4,FALSE))</f>
        <v>0</v>
      </c>
      <c r="Y8" s="11">
        <f>IF(ISERROR(VLOOKUP($B8,Rose!AU$4:AZ$32,4,FALSE)),,VLOOKUP($B8,Rose!AU$4:AZ$32,4,FALSE))</f>
        <v>0</v>
      </c>
      <c r="Z8" s="11">
        <f>IF(ISERROR(VLOOKUP($B8,Rose!BB$4:BG$32,4,FALSE)),,VLOOKUP($B8,Rose!BB$4:BG$32,4,FALSE))</f>
        <v>0</v>
      </c>
      <c r="AA8" s="11">
        <f>IF(ISERROR(VLOOKUP($B8,Rose!BI$4:BN$32,4,FALSE)),,VLOOKUP($B8,Rose!BI$4:BN$32,4,FALSE))</f>
        <v>0</v>
      </c>
      <c r="AB8" s="11">
        <f>IF(ISERROR(VLOOKUP($B8,Rose!BP$4:BU$32,4,FALSE)),,VLOOKUP($B8,Rose!BP$4:BU$32,4,FALSE))</f>
        <v>0</v>
      </c>
    </row>
    <row r="9" spans="1:28" ht="20" customHeight="1" x14ac:dyDescent="0.15">
      <c r="A9" s="11" t="s">
        <v>35</v>
      </c>
      <c r="B9" s="11" t="s">
        <v>163</v>
      </c>
      <c r="C9" s="11" t="s">
        <v>244</v>
      </c>
      <c r="D9" s="11">
        <v>10</v>
      </c>
      <c r="E9" s="11">
        <v>4</v>
      </c>
      <c r="F9" s="11">
        <v>5.65625</v>
      </c>
      <c r="G9" s="11">
        <v>5.40625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2</v>
      </c>
      <c r="N9" s="11">
        <v>0</v>
      </c>
      <c r="O9" s="11">
        <v>0</v>
      </c>
      <c r="Q9" s="13"/>
      <c r="R9" s="13"/>
      <c r="S9" s="11">
        <f>IF(ISERROR(VLOOKUP($B9,Rose!D$4:J$32,4,FALSE)),,VLOOKUP($B9,Rose!D$4:J$32,4,FALSE))</f>
        <v>0</v>
      </c>
      <c r="T9" s="11">
        <f>IF(ISERROR(VLOOKUP($B9,Rose!L$4:Q$32,4,FALSE)),,VLOOKUP($B9,Rose!L$4:Q$32,4,FALSE))</f>
        <v>0</v>
      </c>
      <c r="U9" s="11">
        <f>IF(ISERROR(VLOOKUP($B9,Rose!S$4:X$32,4,FALSE)),,VLOOKUP($B9,Rose!S$4:X$32,4,FALSE))</f>
        <v>0</v>
      </c>
      <c r="V9" s="11">
        <f>IF(ISERROR(VLOOKUP($B9,Rose!Z$4:AE$32,4,FALSE)),,VLOOKUP($B9,Rose!Z$4:AE$32,4,FALSE))</f>
        <v>0</v>
      </c>
      <c r="W9" s="11">
        <f>IF(ISERROR(VLOOKUP($B9,Rose!AG$4:AL$32,4,FALSE)),,VLOOKUP($B9,Rose!AG$4:AL$32,4,FALSE))</f>
        <v>0</v>
      </c>
      <c r="X9" s="11">
        <f>IF(ISERROR(VLOOKUP($B9,Rose!AN$4:AS$32,4,FALSE)),,VLOOKUP($B9,Rose!AN$4:AS$32,4,FALSE))</f>
        <v>0</v>
      </c>
      <c r="Y9" s="11">
        <f>IF(ISERROR(VLOOKUP($B9,Rose!AU$4:AZ$32,4,FALSE)),,VLOOKUP($B9,Rose!AU$4:AZ$32,4,FALSE))</f>
        <v>0</v>
      </c>
      <c r="Z9" s="11">
        <f>IF(ISERROR(VLOOKUP($B9,Rose!BB$4:BG$32,4,FALSE)),,VLOOKUP($B9,Rose!BB$4:BG$32,4,FALSE))</f>
        <v>0</v>
      </c>
      <c r="AA9" s="11">
        <f>IF(ISERROR(VLOOKUP($B9,Rose!BI$4:BN$32,4,FALSE)),,VLOOKUP($B9,Rose!BI$4:BN$32,4,FALSE))</f>
        <v>0</v>
      </c>
      <c r="AB9" s="11">
        <f>IF(ISERROR(VLOOKUP($B9,Rose!BP$4:BU$32,4,FALSE)),,VLOOKUP($B9,Rose!BP$4:BU$32,4,FALSE))</f>
        <v>0</v>
      </c>
    </row>
    <row r="10" spans="1:28" ht="20" customHeight="1" x14ac:dyDescent="0.15">
      <c r="A10" s="11" t="s">
        <v>35</v>
      </c>
      <c r="B10" s="11" t="s">
        <v>868</v>
      </c>
      <c r="C10" s="11" t="s">
        <v>521</v>
      </c>
      <c r="D10" s="11">
        <v>24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Q10" s="13"/>
      <c r="R10" s="13"/>
      <c r="S10" s="11">
        <f>IF(ISERROR(VLOOKUP($B10,Rose!D$4:J$32,4,FALSE)),,VLOOKUP($B10,Rose!D$4:J$32,4,FALSE))</f>
        <v>0</v>
      </c>
      <c r="T10" s="11">
        <f>IF(ISERROR(VLOOKUP($B10,Rose!L$4:Q$32,4,FALSE)),,VLOOKUP($B10,Rose!L$4:Q$32,4,FALSE))</f>
        <v>0</v>
      </c>
      <c r="U10" s="11">
        <f>IF(ISERROR(VLOOKUP($B10,Rose!S$4:X$32,4,FALSE)),,VLOOKUP($B10,Rose!S$4:X$32,4,FALSE))</f>
        <v>0</v>
      </c>
      <c r="V10" s="11">
        <f>IF(ISERROR(VLOOKUP($B10,Rose!Z$4:AE$32,4,FALSE)),,VLOOKUP($B10,Rose!Z$4:AE$32,4,FALSE))</f>
        <v>0</v>
      </c>
      <c r="W10" s="11">
        <f>IF(ISERROR(VLOOKUP($B10,Rose!AG$4:AL$32,4,FALSE)),,VLOOKUP($B10,Rose!AG$4:AL$32,4,FALSE))</f>
        <v>0</v>
      </c>
      <c r="X10" s="11">
        <f>IF(ISERROR(VLOOKUP($B10,Rose!AN$4:AS$32,4,FALSE)),,VLOOKUP($B10,Rose!AN$4:AS$32,4,FALSE))</f>
        <v>0</v>
      </c>
      <c r="Y10" s="11">
        <f>IF(ISERROR(VLOOKUP($B10,Rose!AU$4:AZ$32,4,FALSE)),,VLOOKUP($B10,Rose!AU$4:AZ$32,4,FALSE))</f>
        <v>0</v>
      </c>
      <c r="Z10" s="11">
        <f>IF(ISERROR(VLOOKUP($B10,Rose!BB$4:BG$32,4,FALSE)),,VLOOKUP($B10,Rose!BB$4:BG$32,4,FALSE))</f>
        <v>0</v>
      </c>
      <c r="AA10" s="11">
        <f>IF(ISERROR(VLOOKUP($B10,Rose!BI$4:BN$32,4,FALSE)),,VLOOKUP($B10,Rose!BI$4:BN$32,4,FALSE))</f>
        <v>0</v>
      </c>
      <c r="AB10" s="11">
        <f>IF(ISERROR(VLOOKUP($B10,Rose!BP$4:BU$32,4,FALSE)),,VLOOKUP($B10,Rose!BP$4:BU$32,4,FALSE))</f>
        <v>0</v>
      </c>
    </row>
    <row r="11" spans="1:28" ht="20" customHeight="1" x14ac:dyDescent="0.15">
      <c r="A11" s="11" t="s">
        <v>35</v>
      </c>
      <c r="B11" s="11" t="s">
        <v>478</v>
      </c>
      <c r="C11" s="11" t="s">
        <v>664</v>
      </c>
      <c r="D11" s="11">
        <v>1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Q11" s="13"/>
      <c r="R11" s="13"/>
      <c r="S11" s="11">
        <f>IF(ISERROR(VLOOKUP($B11,Rose!D$4:J$32,4,FALSE)),,VLOOKUP($B11,Rose!D$4:J$32,4,FALSE))</f>
        <v>0</v>
      </c>
      <c r="T11" s="11">
        <f>IF(ISERROR(VLOOKUP($B11,Rose!L$4:Q$32,4,FALSE)),,VLOOKUP($B11,Rose!L$4:Q$32,4,FALSE))</f>
        <v>0</v>
      </c>
      <c r="U11" s="11">
        <f>IF(ISERROR(VLOOKUP($B11,Rose!S$4:X$32,4,FALSE)),,VLOOKUP($B11,Rose!S$4:X$32,4,FALSE))</f>
        <v>0</v>
      </c>
      <c r="V11" s="11">
        <f>IF(ISERROR(VLOOKUP($B11,Rose!Z$4:AE$32,4,FALSE)),,VLOOKUP($B11,Rose!Z$4:AE$32,4,FALSE))</f>
        <v>0</v>
      </c>
      <c r="W11" s="11">
        <f>IF(ISERROR(VLOOKUP($B11,Rose!AG$4:AL$32,4,FALSE)),,VLOOKUP($B11,Rose!AG$4:AL$32,4,FALSE))</f>
        <v>0</v>
      </c>
      <c r="X11" s="11">
        <f>IF(ISERROR(VLOOKUP($B11,Rose!AN$4:AS$32,4,FALSE)),,VLOOKUP($B11,Rose!AN$4:AS$32,4,FALSE))</f>
        <v>0</v>
      </c>
      <c r="Y11" s="11">
        <f>IF(ISERROR(VLOOKUP($B11,Rose!AU$4:AZ$32,4,FALSE)),,VLOOKUP($B11,Rose!AU$4:AZ$32,4,FALSE))</f>
        <v>0</v>
      </c>
      <c r="Z11" s="11">
        <f>IF(ISERROR(VLOOKUP($B11,Rose!BB$4:BG$32,4,FALSE)),,VLOOKUP($B11,Rose!BB$4:BG$32,4,FALSE))</f>
        <v>0</v>
      </c>
      <c r="AA11" s="11">
        <f>IF(ISERROR(VLOOKUP($B11,Rose!BI$4:BN$32,4,FALSE)),,VLOOKUP($B11,Rose!BI$4:BN$32,4,FALSE))</f>
        <v>0</v>
      </c>
      <c r="AB11" s="11">
        <f>IF(ISERROR(VLOOKUP($B11,Rose!BP$4:BU$32,4,FALSE)),,VLOOKUP($B11,Rose!BP$4:BU$32,4,FALSE))</f>
        <v>0</v>
      </c>
    </row>
    <row r="12" spans="1:28" ht="20" customHeight="1" x14ac:dyDescent="0.15">
      <c r="A12" s="11" t="s">
        <v>35</v>
      </c>
      <c r="B12" s="11" t="s">
        <v>137</v>
      </c>
      <c r="C12" s="11" t="s">
        <v>664</v>
      </c>
      <c r="D12" s="11">
        <v>26</v>
      </c>
      <c r="E12" s="11">
        <v>2</v>
      </c>
      <c r="F12" s="11">
        <v>5.875</v>
      </c>
      <c r="G12" s="11">
        <v>5.875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Q12" s="13"/>
      <c r="R12" s="13"/>
      <c r="S12" s="11">
        <f>IF(ISERROR(VLOOKUP($B12,Rose!D$4:J$32,4,FALSE)),,VLOOKUP($B12,Rose!D$4:J$32,4,FALSE))</f>
        <v>0</v>
      </c>
      <c r="T12" s="11">
        <f>IF(ISERROR(VLOOKUP($B12,Rose!L$4:Q$32,4,FALSE)),,VLOOKUP($B12,Rose!L$4:Q$32,4,FALSE))</f>
        <v>0</v>
      </c>
      <c r="U12" s="11">
        <f>IF(ISERROR(VLOOKUP($B12,Rose!S$4:X$32,4,FALSE)),,VLOOKUP($B12,Rose!S$4:X$32,4,FALSE))</f>
        <v>0</v>
      </c>
      <c r="V12" s="11">
        <f>IF(ISERROR(VLOOKUP($B12,Rose!Z$4:AE$32,4,FALSE)),,VLOOKUP($B12,Rose!Z$4:AE$32,4,FALSE))</f>
        <v>0</v>
      </c>
      <c r="W12" s="11">
        <f>IF(ISERROR(VLOOKUP($B12,Rose!AG$4:AL$32,4,FALSE)),,VLOOKUP($B12,Rose!AG$4:AL$32,4,FALSE))</f>
        <v>0</v>
      </c>
      <c r="X12" s="11">
        <f>IF(ISERROR(VLOOKUP($B12,Rose!AN$4:AS$32,4,FALSE)),,VLOOKUP($B12,Rose!AN$4:AS$32,4,FALSE))</f>
        <v>0</v>
      </c>
      <c r="Y12" s="11">
        <f>IF(ISERROR(VLOOKUP($B12,Rose!AU$4:AZ$32,4,FALSE)),,VLOOKUP($B12,Rose!AU$4:AZ$32,4,FALSE))</f>
        <v>0</v>
      </c>
      <c r="Z12" s="11">
        <f>IF(ISERROR(VLOOKUP($B12,Rose!BB$4:BG$32,4,FALSE)),,VLOOKUP($B12,Rose!BB$4:BG$32,4,FALSE))</f>
        <v>0</v>
      </c>
      <c r="AA12" s="11">
        <f>IF(ISERROR(VLOOKUP($B12,Rose!BI$4:BN$32,4,FALSE)),,VLOOKUP($B12,Rose!BI$4:BN$32,4,FALSE))</f>
        <v>0</v>
      </c>
      <c r="AB12" s="11">
        <f>IF(ISERROR(VLOOKUP($B12,Rose!BP$4:BU$32,4,FALSE)),,VLOOKUP($B12,Rose!BP$4:BU$32,4,FALSE))</f>
        <v>0</v>
      </c>
    </row>
    <row r="13" spans="1:28" ht="20" customHeight="1" x14ac:dyDescent="0.15">
      <c r="A13" s="11" t="s">
        <v>35</v>
      </c>
      <c r="B13" s="11" t="s">
        <v>615</v>
      </c>
      <c r="C13" s="11" t="s">
        <v>517</v>
      </c>
      <c r="D13" s="11">
        <v>4</v>
      </c>
      <c r="E13" s="11">
        <v>10</v>
      </c>
      <c r="F13" s="11">
        <v>5.7625000000000002</v>
      </c>
      <c r="G13" s="11">
        <v>5.9208299999999996</v>
      </c>
      <c r="H13" s="11">
        <v>1</v>
      </c>
      <c r="I13" s="11">
        <v>0</v>
      </c>
      <c r="J13" s="11">
        <v>0</v>
      </c>
      <c r="K13" s="11">
        <v>0</v>
      </c>
      <c r="L13" s="11">
        <v>2</v>
      </c>
      <c r="M13" s="11">
        <v>2</v>
      </c>
      <c r="N13" s="11">
        <v>0</v>
      </c>
      <c r="O13" s="11">
        <v>0</v>
      </c>
      <c r="Q13" s="13"/>
      <c r="R13" s="13"/>
      <c r="S13" s="11">
        <f>IF(ISERROR(VLOOKUP($B13,Rose!D$4:J$32,4,FALSE)),,VLOOKUP($B13,Rose!D$4:J$32,4,FALSE))</f>
        <v>0</v>
      </c>
      <c r="T13" s="11">
        <f>IF(ISERROR(VLOOKUP($B13,Rose!L$4:Q$32,4,FALSE)),,VLOOKUP($B13,Rose!L$4:Q$32,4,FALSE))</f>
        <v>0</v>
      </c>
      <c r="U13" s="11">
        <f>IF(ISERROR(VLOOKUP($B13,Rose!S$4:X$32,4,FALSE)),,VLOOKUP($B13,Rose!S$4:X$32,4,FALSE))</f>
        <v>0</v>
      </c>
      <c r="V13" s="11">
        <f>IF(ISERROR(VLOOKUP($B13,Rose!Z$4:AE$32,4,FALSE)),,VLOOKUP($B13,Rose!Z$4:AE$32,4,FALSE))</f>
        <v>0</v>
      </c>
      <c r="W13" s="11">
        <f>IF(ISERROR(VLOOKUP($B13,Rose!AG$4:AL$32,4,FALSE)),,VLOOKUP($B13,Rose!AG$4:AL$32,4,FALSE))</f>
        <v>0</v>
      </c>
      <c r="X13" s="11">
        <f>IF(ISERROR(VLOOKUP($B13,Rose!AN$4:AS$32,4,FALSE)),,VLOOKUP($B13,Rose!AN$4:AS$32,4,FALSE))</f>
        <v>0</v>
      </c>
      <c r="Y13" s="11">
        <f>IF(ISERROR(VLOOKUP($B13,Rose!AU$4:AZ$32,4,FALSE)),,VLOOKUP($B13,Rose!AU$4:AZ$32,4,FALSE))</f>
        <v>0</v>
      </c>
      <c r="Z13" s="11">
        <f>IF(ISERROR(VLOOKUP($B13,Rose!BB$4:BG$32,4,FALSE)),,VLOOKUP($B13,Rose!BB$4:BG$32,4,FALSE))</f>
        <v>0</v>
      </c>
      <c r="AA13" s="11">
        <f>IF(ISERROR(VLOOKUP($B13,Rose!BI$4:BN$32,4,FALSE)),,VLOOKUP($B13,Rose!BI$4:BN$32,4,FALSE))</f>
        <v>0</v>
      </c>
      <c r="AB13" s="11">
        <f>IF(ISERROR(VLOOKUP($B13,Rose!BP$4:BU$32,4,FALSE)),,VLOOKUP($B13,Rose!BP$4:BU$32,4,FALSE))</f>
        <v>0</v>
      </c>
    </row>
    <row r="14" spans="1:28" ht="20" customHeight="1" x14ac:dyDescent="0.15">
      <c r="A14" s="11" t="s">
        <v>35</v>
      </c>
      <c r="B14" s="11" t="s">
        <v>613</v>
      </c>
      <c r="C14" s="11" t="s">
        <v>98</v>
      </c>
      <c r="D14" s="11">
        <v>2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Q14" s="13"/>
      <c r="R14" s="13"/>
      <c r="S14" s="11">
        <f>IF(ISERROR(VLOOKUP($B14,Rose!D$4:J$32,4,FALSE)),,VLOOKUP($B14,Rose!D$4:J$32,4,FALSE))</f>
        <v>0</v>
      </c>
      <c r="T14" s="11">
        <f>IF(ISERROR(VLOOKUP($B14,Rose!L$4:Q$32,4,FALSE)),,VLOOKUP($B14,Rose!L$4:Q$32,4,FALSE))</f>
        <v>0</v>
      </c>
      <c r="U14" s="11">
        <f>IF(ISERROR(VLOOKUP($B14,Rose!S$4:X$32,4,FALSE)),,VLOOKUP($B14,Rose!S$4:X$32,4,FALSE))</f>
        <v>0</v>
      </c>
      <c r="V14" s="11">
        <f>IF(ISERROR(VLOOKUP($B14,Rose!Z$4:AE$32,4,FALSE)),,VLOOKUP($B14,Rose!Z$4:AE$32,4,FALSE))</f>
        <v>0</v>
      </c>
      <c r="W14" s="11">
        <f>IF(ISERROR(VLOOKUP($B14,Rose!AG$4:AL$32,4,FALSE)),,VLOOKUP($B14,Rose!AG$4:AL$32,4,FALSE))</f>
        <v>0</v>
      </c>
      <c r="X14" s="11">
        <f>IF(ISERROR(VLOOKUP($B14,Rose!AN$4:AS$32,4,FALSE)),,VLOOKUP($B14,Rose!AN$4:AS$32,4,FALSE))</f>
        <v>0</v>
      </c>
      <c r="Y14" s="11">
        <f>IF(ISERROR(VLOOKUP($B14,Rose!AU$4:AZ$32,4,FALSE)),,VLOOKUP($B14,Rose!AU$4:AZ$32,4,FALSE))</f>
        <v>0</v>
      </c>
      <c r="Z14" s="11">
        <f>IF(ISERROR(VLOOKUP($B14,Rose!BB$4:BG$32,4,FALSE)),,VLOOKUP($B14,Rose!BB$4:BG$32,4,FALSE))</f>
        <v>0</v>
      </c>
      <c r="AA14" s="11">
        <f>IF(ISERROR(VLOOKUP($B14,Rose!BI$4:BN$32,4,FALSE)),,VLOOKUP($B14,Rose!BI$4:BN$32,4,FALSE))</f>
        <v>0</v>
      </c>
      <c r="AB14" s="11">
        <f>IF(ISERROR(VLOOKUP($B14,Rose!BP$4:BU$32,4,FALSE)),,VLOOKUP($B14,Rose!BP$4:BU$32,4,FALSE))</f>
        <v>0</v>
      </c>
    </row>
    <row r="15" spans="1:28" ht="20" customHeight="1" x14ac:dyDescent="0.15">
      <c r="A15" s="11" t="s">
        <v>35</v>
      </c>
      <c r="B15" s="11" t="s">
        <v>327</v>
      </c>
      <c r="C15" s="11" t="s">
        <v>92</v>
      </c>
      <c r="D15" s="11">
        <v>58</v>
      </c>
      <c r="E15" s="11">
        <v>23</v>
      </c>
      <c r="F15" s="11">
        <v>6.5434799999999997</v>
      </c>
      <c r="G15" s="11">
        <v>7.2608699999999997</v>
      </c>
      <c r="H15" s="11">
        <v>5</v>
      </c>
      <c r="I15" s="11">
        <v>0</v>
      </c>
      <c r="J15" s="11">
        <v>0</v>
      </c>
      <c r="K15" s="11">
        <v>0</v>
      </c>
      <c r="L15" s="11">
        <v>3</v>
      </c>
      <c r="M15" s="11">
        <v>3</v>
      </c>
      <c r="N15" s="11">
        <v>0</v>
      </c>
      <c r="O15" s="11">
        <v>0</v>
      </c>
      <c r="Q15" s="13"/>
      <c r="R15" s="13"/>
      <c r="S15" s="11">
        <f>IF(ISERROR(VLOOKUP($B15,Rose!D$4:J$32,4,FALSE)),,VLOOKUP($B15,Rose!D$4:J$32,4,FALSE))</f>
        <v>21</v>
      </c>
      <c r="T15" s="11">
        <f>IF(ISERROR(VLOOKUP($B15,Rose!L$4:Q$32,4,FALSE)),,VLOOKUP($B15,Rose!L$4:Q$32,4,FALSE))</f>
        <v>0</v>
      </c>
      <c r="U15" s="11">
        <f>IF(ISERROR(VLOOKUP($B15,Rose!S$4:X$32,4,FALSE)),,VLOOKUP($B15,Rose!S$4:X$32,4,FALSE))</f>
        <v>0</v>
      </c>
      <c r="V15" s="11">
        <f>IF(ISERROR(VLOOKUP($B15,Rose!Z$4:AE$32,4,FALSE)),,VLOOKUP($B15,Rose!Z$4:AE$32,4,FALSE))</f>
        <v>0</v>
      </c>
      <c r="W15" s="11">
        <f>IF(ISERROR(VLOOKUP($B15,Rose!AG$4:AL$32,4,FALSE)),,VLOOKUP($B15,Rose!AG$4:AL$32,4,FALSE))</f>
        <v>0</v>
      </c>
      <c r="X15" s="11">
        <f>IF(ISERROR(VLOOKUP($B15,Rose!AN$4:AS$32,4,FALSE)),,VLOOKUP($B15,Rose!AN$4:AS$32,4,FALSE))</f>
        <v>0</v>
      </c>
      <c r="Y15" s="11">
        <f>IF(ISERROR(VLOOKUP($B15,Rose!AU$4:AZ$32,4,FALSE)),,VLOOKUP($B15,Rose!AU$4:AZ$32,4,FALSE))</f>
        <v>0</v>
      </c>
      <c r="Z15" s="11">
        <f>IF(ISERROR(VLOOKUP($B15,Rose!BB$4:BG$32,4,FALSE)),,VLOOKUP($B15,Rose!BB$4:BG$32,4,FALSE))</f>
        <v>0</v>
      </c>
      <c r="AA15" s="11">
        <f>IF(ISERROR(VLOOKUP($B15,Rose!BI$4:BN$32,4,FALSE)),,VLOOKUP($B15,Rose!BI$4:BN$32,4,FALSE))</f>
        <v>0</v>
      </c>
      <c r="AB15" s="11">
        <f>IF(ISERROR(VLOOKUP($B15,Rose!BP$4:BU$32,4,FALSE)),,VLOOKUP($B15,Rose!BP$4:BU$32,4,FALSE))</f>
        <v>0</v>
      </c>
    </row>
    <row r="16" spans="1:28" ht="20" customHeight="1" x14ac:dyDescent="0.15">
      <c r="A16" s="11" t="s">
        <v>35</v>
      </c>
      <c r="B16" s="11" t="s">
        <v>758</v>
      </c>
      <c r="C16" s="11" t="s">
        <v>194</v>
      </c>
      <c r="D16" s="11">
        <v>18</v>
      </c>
      <c r="E16" s="11">
        <v>17</v>
      </c>
      <c r="F16" s="11">
        <v>6.2389700000000001</v>
      </c>
      <c r="G16" s="11">
        <v>6.35846</v>
      </c>
      <c r="H16" s="11">
        <v>0</v>
      </c>
      <c r="I16" s="11">
        <v>0</v>
      </c>
      <c r="J16" s="11">
        <v>0</v>
      </c>
      <c r="K16" s="11">
        <v>0</v>
      </c>
      <c r="L16" s="11">
        <v>3</v>
      </c>
      <c r="M16" s="11">
        <v>2</v>
      </c>
      <c r="N16" s="11">
        <v>0</v>
      </c>
      <c r="O16" s="11">
        <v>0</v>
      </c>
      <c r="Q16" s="13"/>
      <c r="R16" s="13"/>
      <c r="S16" s="11">
        <f>IF(ISERROR(VLOOKUP($B16,Rose!D$4:J$32,4,FALSE)),,VLOOKUP($B16,Rose!D$4:J$32,4,FALSE))</f>
        <v>0</v>
      </c>
      <c r="T16" s="11">
        <f>IF(ISERROR(VLOOKUP($B16,Rose!L$4:Q$32,4,FALSE)),,VLOOKUP($B16,Rose!L$4:Q$32,4,FALSE))</f>
        <v>0</v>
      </c>
      <c r="U16" s="11">
        <f>IF(ISERROR(VLOOKUP($B16,Rose!S$4:X$32,4,FALSE)),,VLOOKUP($B16,Rose!S$4:X$32,4,FALSE))</f>
        <v>0</v>
      </c>
      <c r="V16" s="11">
        <f>IF(ISERROR(VLOOKUP($B16,Rose!Z$4:AE$32,4,FALSE)),,VLOOKUP($B16,Rose!Z$4:AE$32,4,FALSE))</f>
        <v>0</v>
      </c>
      <c r="W16" s="11">
        <f>IF(ISERROR(VLOOKUP($B16,Rose!AG$4:AL$32,4,FALSE)),,VLOOKUP($B16,Rose!AG$4:AL$32,4,FALSE))</f>
        <v>0</v>
      </c>
      <c r="X16" s="11">
        <f>IF(ISERROR(VLOOKUP($B16,Rose!AN$4:AS$32,4,FALSE)),,VLOOKUP($B16,Rose!AN$4:AS$32,4,FALSE))</f>
        <v>3</v>
      </c>
      <c r="Y16" s="11">
        <f>IF(ISERROR(VLOOKUP($B16,Rose!AU$4:AZ$32,4,FALSE)),,VLOOKUP($B16,Rose!AU$4:AZ$32,4,FALSE))</f>
        <v>0</v>
      </c>
      <c r="Z16" s="11">
        <f>IF(ISERROR(VLOOKUP($B16,Rose!BB$4:BG$32,4,FALSE)),,VLOOKUP($B16,Rose!BB$4:BG$32,4,FALSE))</f>
        <v>0</v>
      </c>
      <c r="AA16" s="11">
        <f>IF(ISERROR(VLOOKUP($B16,Rose!BI$4:BN$32,4,FALSE)),,VLOOKUP($B16,Rose!BI$4:BN$32,4,FALSE))</f>
        <v>0</v>
      </c>
      <c r="AB16" s="11">
        <f>IF(ISERROR(VLOOKUP($B16,Rose!BP$4:BU$32,4,FALSE)),,VLOOKUP($B16,Rose!BP$4:BU$32,4,FALSE))</f>
        <v>0</v>
      </c>
    </row>
    <row r="17" spans="1:28" ht="20" customHeight="1" x14ac:dyDescent="0.15">
      <c r="A17" s="11" t="s">
        <v>35</v>
      </c>
      <c r="B17" s="11" t="s">
        <v>164</v>
      </c>
      <c r="C17" s="11" t="s">
        <v>664</v>
      </c>
      <c r="D17" s="11">
        <v>18</v>
      </c>
      <c r="E17" s="11">
        <v>2</v>
      </c>
      <c r="F17" s="11">
        <v>6</v>
      </c>
      <c r="G17" s="11">
        <v>6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Q17" s="13"/>
      <c r="R17" s="13"/>
      <c r="S17" s="11">
        <f>IF(ISERROR(VLOOKUP($B17,Rose!D$4:J$32,4,FALSE)),,VLOOKUP($B17,Rose!D$4:J$32,4,FALSE))</f>
        <v>0</v>
      </c>
      <c r="T17" s="11">
        <f>IF(ISERROR(VLOOKUP($B17,Rose!L$4:Q$32,4,FALSE)),,VLOOKUP($B17,Rose!L$4:Q$32,4,FALSE))</f>
        <v>0</v>
      </c>
      <c r="U17" s="11">
        <f>IF(ISERROR(VLOOKUP($B17,Rose!S$4:X$32,4,FALSE)),,VLOOKUP($B17,Rose!S$4:X$32,4,FALSE))</f>
        <v>0</v>
      </c>
      <c r="V17" s="11">
        <f>IF(ISERROR(VLOOKUP($B17,Rose!Z$4:AE$32,4,FALSE)),,VLOOKUP($B17,Rose!Z$4:AE$32,4,FALSE))</f>
        <v>0</v>
      </c>
      <c r="W17" s="11">
        <f>IF(ISERROR(VLOOKUP($B17,Rose!AG$4:AL$32,4,FALSE)),,VLOOKUP($B17,Rose!AG$4:AL$32,4,FALSE))</f>
        <v>0</v>
      </c>
      <c r="X17" s="11">
        <f>IF(ISERROR(VLOOKUP($B17,Rose!AN$4:AS$32,4,FALSE)),,VLOOKUP($B17,Rose!AN$4:AS$32,4,FALSE))</f>
        <v>0</v>
      </c>
      <c r="Y17" s="11">
        <f>IF(ISERROR(VLOOKUP($B17,Rose!AU$4:AZ$32,4,FALSE)),,VLOOKUP($B17,Rose!AU$4:AZ$32,4,FALSE))</f>
        <v>0</v>
      </c>
      <c r="Z17" s="11">
        <f>IF(ISERROR(VLOOKUP($B17,Rose!BB$4:BG$32,4,FALSE)),,VLOOKUP($B17,Rose!BB$4:BG$32,4,FALSE))</f>
        <v>0</v>
      </c>
      <c r="AA17" s="11">
        <f>IF(ISERROR(VLOOKUP($B17,Rose!BI$4:BN$32,4,FALSE)),,VLOOKUP($B17,Rose!BI$4:BN$32,4,FALSE))</f>
        <v>0</v>
      </c>
      <c r="AB17" s="11">
        <f>IF(ISERROR(VLOOKUP($B17,Rose!BP$4:BU$32,4,FALSE)),,VLOOKUP($B17,Rose!BP$4:BU$32,4,FALSE))</f>
        <v>0</v>
      </c>
    </row>
    <row r="18" spans="1:28" ht="20" customHeight="1" x14ac:dyDescent="0.15">
      <c r="A18" s="11" t="s">
        <v>35</v>
      </c>
      <c r="B18" s="11" t="s">
        <v>220</v>
      </c>
      <c r="C18" s="11" t="s">
        <v>91</v>
      </c>
      <c r="D18" s="11">
        <v>23</v>
      </c>
      <c r="E18" s="11">
        <v>12</v>
      </c>
      <c r="F18" s="11">
        <v>6.1100399999999997</v>
      </c>
      <c r="G18" s="11">
        <v>6.2035999999999998</v>
      </c>
      <c r="H18" s="11">
        <v>0</v>
      </c>
      <c r="I18" s="11">
        <v>0</v>
      </c>
      <c r="J18" s="11">
        <v>0</v>
      </c>
      <c r="K18" s="11">
        <v>0</v>
      </c>
      <c r="L18" s="11">
        <v>2</v>
      </c>
      <c r="M18" s="11">
        <v>2</v>
      </c>
      <c r="N18" s="11">
        <v>0</v>
      </c>
      <c r="O18" s="11">
        <v>0</v>
      </c>
      <c r="Q18" s="13"/>
      <c r="R18" s="13"/>
      <c r="S18" s="11">
        <f>IF(ISERROR(VLOOKUP($B18,Rose!D$4:J$32,4,FALSE)),,VLOOKUP($B18,Rose!D$4:J$32,4,FALSE))</f>
        <v>0</v>
      </c>
      <c r="T18" s="11">
        <f>IF(ISERROR(VLOOKUP($B18,Rose!L$4:Q$32,4,FALSE)),,VLOOKUP($B18,Rose!L$4:Q$32,4,FALSE))</f>
        <v>0</v>
      </c>
      <c r="U18" s="11">
        <f>IF(ISERROR(VLOOKUP($B18,Rose!S$4:X$32,4,FALSE)),,VLOOKUP($B18,Rose!S$4:X$32,4,FALSE))</f>
        <v>0</v>
      </c>
      <c r="V18" s="11">
        <f>IF(ISERROR(VLOOKUP($B18,Rose!Z$4:AE$32,4,FALSE)),,VLOOKUP($B18,Rose!Z$4:AE$32,4,FALSE))</f>
        <v>0</v>
      </c>
      <c r="W18" s="11">
        <f>IF(ISERROR(VLOOKUP($B18,Rose!AG$4:AL$32,4,FALSE)),,VLOOKUP($B18,Rose!AG$4:AL$32,4,FALSE))</f>
        <v>1</v>
      </c>
      <c r="X18" s="11">
        <f>IF(ISERROR(VLOOKUP($B18,Rose!AN$4:AS$32,4,FALSE)),,VLOOKUP($B18,Rose!AN$4:AS$32,4,FALSE))</f>
        <v>0</v>
      </c>
      <c r="Y18" s="11">
        <f>IF(ISERROR(VLOOKUP($B18,Rose!AU$4:AZ$32,4,FALSE)),,VLOOKUP($B18,Rose!AU$4:AZ$32,4,FALSE))</f>
        <v>0</v>
      </c>
      <c r="Z18" s="11">
        <f>IF(ISERROR(VLOOKUP($B18,Rose!BB$4:BG$32,4,FALSE)),,VLOOKUP($B18,Rose!BB$4:BG$32,4,FALSE))</f>
        <v>0</v>
      </c>
      <c r="AA18" s="11">
        <f>IF(ISERROR(VLOOKUP($B18,Rose!BI$4:BN$32,4,FALSE)),,VLOOKUP($B18,Rose!BI$4:BN$32,4,FALSE))</f>
        <v>0</v>
      </c>
      <c r="AB18" s="11">
        <f>IF(ISERROR(VLOOKUP($B18,Rose!BP$4:BU$32,4,FALSE)),,VLOOKUP($B18,Rose!BP$4:BU$32,4,FALSE))</f>
        <v>0</v>
      </c>
    </row>
    <row r="19" spans="1:28" ht="20" customHeight="1" x14ac:dyDescent="0.15">
      <c r="A19" s="11" t="s">
        <v>35</v>
      </c>
      <c r="B19" s="11" t="s">
        <v>759</v>
      </c>
      <c r="C19" s="11" t="s">
        <v>97</v>
      </c>
      <c r="D19" s="11">
        <v>10</v>
      </c>
      <c r="E19" s="11">
        <v>11</v>
      </c>
      <c r="F19" s="11">
        <v>5.87791</v>
      </c>
      <c r="G19" s="11">
        <v>5.7796700000000003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2</v>
      </c>
      <c r="N19" s="11">
        <v>0</v>
      </c>
      <c r="O19" s="11">
        <v>0</v>
      </c>
      <c r="Q19" s="13"/>
      <c r="R19" s="13"/>
      <c r="S19" s="11">
        <f>IF(ISERROR(VLOOKUP($B19,Rose!D$4:J$32,4,FALSE)),,VLOOKUP($B19,Rose!D$4:J$32,4,FALSE))</f>
        <v>0</v>
      </c>
      <c r="T19" s="11">
        <f>IF(ISERROR(VLOOKUP($B19,Rose!L$4:Q$32,4,FALSE)),,VLOOKUP($B19,Rose!L$4:Q$32,4,FALSE))</f>
        <v>0</v>
      </c>
      <c r="U19" s="11">
        <f>IF(ISERROR(VLOOKUP($B19,Rose!S$4:X$32,4,FALSE)),,VLOOKUP($B19,Rose!S$4:X$32,4,FALSE))</f>
        <v>0</v>
      </c>
      <c r="V19" s="11">
        <f>IF(ISERROR(VLOOKUP($B19,Rose!Z$4:AE$32,4,FALSE)),,VLOOKUP($B19,Rose!Z$4:AE$32,4,FALSE))</f>
        <v>0</v>
      </c>
      <c r="W19" s="11">
        <f>IF(ISERROR(VLOOKUP($B19,Rose!AG$4:AL$32,4,FALSE)),,VLOOKUP($B19,Rose!AG$4:AL$32,4,FALSE))</f>
        <v>0</v>
      </c>
      <c r="X19" s="11">
        <f>IF(ISERROR(VLOOKUP($B19,Rose!AN$4:AS$32,4,FALSE)),,VLOOKUP($B19,Rose!AN$4:AS$32,4,FALSE))</f>
        <v>0</v>
      </c>
      <c r="Y19" s="11">
        <f>IF(ISERROR(VLOOKUP($B19,Rose!AU$4:AZ$32,4,FALSE)),,VLOOKUP($B19,Rose!AU$4:AZ$32,4,FALSE))</f>
        <v>0</v>
      </c>
      <c r="Z19" s="11">
        <f>IF(ISERROR(VLOOKUP($B19,Rose!BB$4:BG$32,4,FALSE)),,VLOOKUP($B19,Rose!BB$4:BG$32,4,FALSE))</f>
        <v>0</v>
      </c>
      <c r="AA19" s="11">
        <f>IF(ISERROR(VLOOKUP($B19,Rose!BI$4:BN$32,4,FALSE)),,VLOOKUP($B19,Rose!BI$4:BN$32,4,FALSE))</f>
        <v>0</v>
      </c>
      <c r="AB19" s="11">
        <f>IF(ISERROR(VLOOKUP($B19,Rose!BP$4:BU$32,4,FALSE)),,VLOOKUP($B19,Rose!BP$4:BU$32,4,FALSE))</f>
        <v>0</v>
      </c>
    </row>
    <row r="20" spans="1:28" ht="20" customHeight="1" x14ac:dyDescent="0.15">
      <c r="A20" s="11" t="s">
        <v>35</v>
      </c>
      <c r="B20" s="11" t="s">
        <v>835</v>
      </c>
      <c r="C20" s="11" t="s">
        <v>194</v>
      </c>
      <c r="D20" s="11">
        <v>1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Q20" s="13"/>
      <c r="R20" s="13"/>
      <c r="S20" s="11">
        <f>IF(ISERROR(VLOOKUP($B20,Rose!D$4:J$32,4,FALSE)),,VLOOKUP($B20,Rose!D$4:J$32,4,FALSE))</f>
        <v>0</v>
      </c>
      <c r="T20" s="11">
        <f>IF(ISERROR(VLOOKUP($B20,Rose!L$4:Q$32,4,FALSE)),,VLOOKUP($B20,Rose!L$4:Q$32,4,FALSE))</f>
        <v>0</v>
      </c>
      <c r="U20" s="11">
        <f>IF(ISERROR(VLOOKUP($B20,Rose!S$4:X$32,4,FALSE)),,VLOOKUP($B20,Rose!S$4:X$32,4,FALSE))</f>
        <v>0</v>
      </c>
      <c r="V20" s="11">
        <f>IF(ISERROR(VLOOKUP($B20,Rose!Z$4:AE$32,4,FALSE)),,VLOOKUP($B20,Rose!Z$4:AE$32,4,FALSE))</f>
        <v>0</v>
      </c>
      <c r="W20" s="11">
        <f>IF(ISERROR(VLOOKUP($B20,Rose!AG$4:AL$32,4,FALSE)),,VLOOKUP($B20,Rose!AG$4:AL$32,4,FALSE))</f>
        <v>0</v>
      </c>
      <c r="X20" s="11">
        <f>IF(ISERROR(VLOOKUP($B20,Rose!AN$4:AS$32,4,FALSE)),,VLOOKUP($B20,Rose!AN$4:AS$32,4,FALSE))</f>
        <v>0</v>
      </c>
      <c r="Y20" s="11">
        <f>IF(ISERROR(VLOOKUP($B20,Rose!AU$4:AZ$32,4,FALSE)),,VLOOKUP($B20,Rose!AU$4:AZ$32,4,FALSE))</f>
        <v>0</v>
      </c>
      <c r="Z20" s="11">
        <f>IF(ISERROR(VLOOKUP($B20,Rose!BB$4:BG$32,4,FALSE)),,VLOOKUP($B20,Rose!BB$4:BG$32,4,FALSE))</f>
        <v>0</v>
      </c>
      <c r="AA20" s="11">
        <f>IF(ISERROR(VLOOKUP($B20,Rose!BI$4:BN$32,4,FALSE)),,VLOOKUP($B20,Rose!BI$4:BN$32,4,FALSE))</f>
        <v>0</v>
      </c>
      <c r="AB20" s="11">
        <f>IF(ISERROR(VLOOKUP($B20,Rose!BP$4:BU$32,4,FALSE)),,VLOOKUP($B20,Rose!BP$4:BU$32,4,FALSE))</f>
        <v>0</v>
      </c>
    </row>
    <row r="21" spans="1:28" ht="20" customHeight="1" x14ac:dyDescent="0.15">
      <c r="A21" s="11" t="s">
        <v>35</v>
      </c>
      <c r="B21" s="11" t="s">
        <v>380</v>
      </c>
      <c r="C21" s="11" t="s">
        <v>340</v>
      </c>
      <c r="D21" s="11">
        <v>25</v>
      </c>
      <c r="E21" s="11">
        <v>18</v>
      </c>
      <c r="F21" s="11">
        <v>6.0155200000000004</v>
      </c>
      <c r="G21" s="11">
        <v>6.15646</v>
      </c>
      <c r="H21" s="11">
        <v>1</v>
      </c>
      <c r="I21" s="11">
        <v>0</v>
      </c>
      <c r="J21" s="11">
        <v>0</v>
      </c>
      <c r="K21" s="11">
        <v>0</v>
      </c>
      <c r="L21" s="11">
        <v>0</v>
      </c>
      <c r="M21" s="11">
        <v>1</v>
      </c>
      <c r="N21" s="11">
        <v>0</v>
      </c>
      <c r="O21" s="11">
        <v>0</v>
      </c>
      <c r="Q21" s="13"/>
      <c r="R21" s="13"/>
      <c r="S21" s="11">
        <f>IF(ISERROR(VLOOKUP($B21,Rose!D$4:J$32,4,FALSE)),,VLOOKUP($B21,Rose!D$4:J$32,4,FALSE))</f>
        <v>0</v>
      </c>
      <c r="T21" s="11">
        <f>IF(ISERROR(VLOOKUP($B21,Rose!L$4:Q$32,4,FALSE)),,VLOOKUP($B21,Rose!L$4:Q$32,4,FALSE))</f>
        <v>0</v>
      </c>
      <c r="U21" s="11">
        <f>IF(ISERROR(VLOOKUP($B21,Rose!S$4:X$32,4,FALSE)),,VLOOKUP($B21,Rose!S$4:X$32,4,FALSE))</f>
        <v>0</v>
      </c>
      <c r="V21" s="11">
        <f>IF(ISERROR(VLOOKUP($B21,Rose!Z$4:AE$32,4,FALSE)),,VLOOKUP($B21,Rose!Z$4:AE$32,4,FALSE))</f>
        <v>0</v>
      </c>
      <c r="W21" s="11">
        <f>IF(ISERROR(VLOOKUP($B21,Rose!AG$4:AL$32,4,FALSE)),,VLOOKUP($B21,Rose!AG$4:AL$32,4,FALSE))</f>
        <v>0</v>
      </c>
      <c r="X21" s="11">
        <f>IF(ISERROR(VLOOKUP($B21,Rose!AN$4:AS$32,4,FALSE)),,VLOOKUP($B21,Rose!AN$4:AS$32,4,FALSE))</f>
        <v>0</v>
      </c>
      <c r="Y21" s="11">
        <f>IF(ISERROR(VLOOKUP($B21,Rose!AU$4:AZ$32,4,FALSE)),,VLOOKUP($B21,Rose!AU$4:AZ$32,4,FALSE))</f>
        <v>1</v>
      </c>
      <c r="Z21" s="11">
        <f>IF(ISERROR(VLOOKUP($B21,Rose!BB$4:BG$32,4,FALSE)),,VLOOKUP($B21,Rose!BB$4:BG$32,4,FALSE))</f>
        <v>0</v>
      </c>
      <c r="AA21" s="11">
        <f>IF(ISERROR(VLOOKUP($B21,Rose!BI$4:BN$32,4,FALSE)),,VLOOKUP($B21,Rose!BI$4:BN$32,4,FALSE))</f>
        <v>0</v>
      </c>
      <c r="AB21" s="11">
        <f>IF(ISERROR(VLOOKUP($B21,Rose!BP$4:BU$32,4,FALSE)),,VLOOKUP($B21,Rose!BP$4:BU$32,4,FALSE))</f>
        <v>0</v>
      </c>
    </row>
    <row r="22" spans="1:28" ht="20" customHeight="1" x14ac:dyDescent="0.15">
      <c r="A22" s="11" t="s">
        <v>35</v>
      </c>
      <c r="B22" s="11" t="s">
        <v>240</v>
      </c>
      <c r="C22" s="11" t="s">
        <v>96</v>
      </c>
      <c r="D22" s="11">
        <v>25</v>
      </c>
      <c r="E22" s="11">
        <v>14</v>
      </c>
      <c r="F22" s="11">
        <v>5.8956</v>
      </c>
      <c r="G22" s="11">
        <v>6.1600299999999999</v>
      </c>
      <c r="H22" s="11">
        <v>1</v>
      </c>
      <c r="I22" s="11">
        <v>0</v>
      </c>
      <c r="J22" s="11">
        <v>0</v>
      </c>
      <c r="K22" s="11">
        <v>0</v>
      </c>
      <c r="L22" s="11">
        <v>1</v>
      </c>
      <c r="M22" s="11">
        <v>1</v>
      </c>
      <c r="N22" s="11">
        <v>0</v>
      </c>
      <c r="O22" s="11">
        <v>0</v>
      </c>
      <c r="Q22" s="13"/>
      <c r="R22" s="13"/>
      <c r="S22" s="11">
        <f>IF(ISERROR(VLOOKUP($B22,Rose!D$4:J$32,4,FALSE)),,VLOOKUP($B22,Rose!D$4:J$32,4,FALSE))</f>
        <v>0</v>
      </c>
      <c r="T22" s="11">
        <f>IF(ISERROR(VLOOKUP($B22,Rose!L$4:Q$32,4,FALSE)),,VLOOKUP($B22,Rose!L$4:Q$32,4,FALSE))</f>
        <v>0</v>
      </c>
      <c r="U22" s="11">
        <f>IF(ISERROR(VLOOKUP($B22,Rose!S$4:X$32,4,FALSE)),,VLOOKUP($B22,Rose!S$4:X$32,4,FALSE))</f>
        <v>0</v>
      </c>
      <c r="V22" s="11">
        <f>IF(ISERROR(VLOOKUP($B22,Rose!Z$4:AE$32,4,FALSE)),,VLOOKUP($B22,Rose!Z$4:AE$32,4,FALSE))</f>
        <v>0</v>
      </c>
      <c r="W22" s="11">
        <f>IF(ISERROR(VLOOKUP($B22,Rose!AG$4:AL$32,4,FALSE)),,VLOOKUP($B22,Rose!AG$4:AL$32,4,FALSE))</f>
        <v>0</v>
      </c>
      <c r="X22" s="11">
        <f>IF(ISERROR(VLOOKUP($B22,Rose!AN$4:AS$32,4,FALSE)),,VLOOKUP($B22,Rose!AN$4:AS$32,4,FALSE))</f>
        <v>4</v>
      </c>
      <c r="Y22" s="11">
        <f>IF(ISERROR(VLOOKUP($B22,Rose!AU$4:AZ$32,4,FALSE)),,VLOOKUP($B22,Rose!AU$4:AZ$32,4,FALSE))</f>
        <v>0</v>
      </c>
      <c r="Z22" s="11">
        <f>IF(ISERROR(VLOOKUP($B22,Rose!BB$4:BG$32,4,FALSE)),,VLOOKUP($B22,Rose!BB$4:BG$32,4,FALSE))</f>
        <v>0</v>
      </c>
      <c r="AA22" s="11">
        <f>IF(ISERROR(VLOOKUP($B22,Rose!BI$4:BN$32,4,FALSE)),,VLOOKUP($B22,Rose!BI$4:BN$32,4,FALSE))</f>
        <v>0</v>
      </c>
      <c r="AB22" s="11">
        <f>IF(ISERROR(VLOOKUP($B22,Rose!BP$4:BU$32,4,FALSE)),,VLOOKUP($B22,Rose!BP$4:BU$32,4,FALSE))</f>
        <v>0</v>
      </c>
    </row>
    <row r="23" spans="1:28" ht="20" customHeight="1" x14ac:dyDescent="0.15">
      <c r="A23" s="11" t="s">
        <v>35</v>
      </c>
      <c r="B23" s="11" t="s">
        <v>603</v>
      </c>
      <c r="C23" s="11" t="s">
        <v>664</v>
      </c>
      <c r="D23" s="11">
        <v>7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Q23" s="13"/>
      <c r="R23" s="13"/>
      <c r="S23" s="11">
        <f>IF(ISERROR(VLOOKUP($B23,Rose!D$4:J$32,4,FALSE)),,VLOOKUP($B23,Rose!D$4:J$32,4,FALSE))</f>
        <v>0</v>
      </c>
      <c r="T23" s="11">
        <f>IF(ISERROR(VLOOKUP($B23,Rose!L$4:Q$32,4,FALSE)),,VLOOKUP($B23,Rose!L$4:Q$32,4,FALSE))</f>
        <v>0</v>
      </c>
      <c r="U23" s="11">
        <f>IF(ISERROR(VLOOKUP($B23,Rose!S$4:X$32,4,FALSE)),,VLOOKUP($B23,Rose!S$4:X$32,4,FALSE))</f>
        <v>0</v>
      </c>
      <c r="V23" s="11">
        <f>IF(ISERROR(VLOOKUP($B23,Rose!Z$4:AE$32,4,FALSE)),,VLOOKUP($B23,Rose!Z$4:AE$32,4,FALSE))</f>
        <v>0</v>
      </c>
      <c r="W23" s="11">
        <f>IF(ISERROR(VLOOKUP($B23,Rose!AG$4:AL$32,4,FALSE)),,VLOOKUP($B23,Rose!AG$4:AL$32,4,FALSE))</f>
        <v>0</v>
      </c>
      <c r="X23" s="11">
        <f>IF(ISERROR(VLOOKUP($B23,Rose!AN$4:AS$32,4,FALSE)),,VLOOKUP($B23,Rose!AN$4:AS$32,4,FALSE))</f>
        <v>0</v>
      </c>
      <c r="Y23" s="11">
        <f>IF(ISERROR(VLOOKUP($B23,Rose!AU$4:AZ$32,4,FALSE)),,VLOOKUP($B23,Rose!AU$4:AZ$32,4,FALSE))</f>
        <v>0</v>
      </c>
      <c r="Z23" s="11">
        <f>IF(ISERROR(VLOOKUP($B23,Rose!BB$4:BG$32,4,FALSE)),,VLOOKUP($B23,Rose!BB$4:BG$32,4,FALSE))</f>
        <v>0</v>
      </c>
      <c r="AA23" s="11">
        <f>IF(ISERROR(VLOOKUP($B23,Rose!BI$4:BN$32,4,FALSE)),,VLOOKUP($B23,Rose!BI$4:BN$32,4,FALSE))</f>
        <v>0</v>
      </c>
      <c r="AB23" s="11">
        <f>IF(ISERROR(VLOOKUP($B23,Rose!BP$4:BU$32,4,FALSE)),,VLOOKUP($B23,Rose!BP$4:BU$32,4,FALSE))</f>
        <v>0</v>
      </c>
    </row>
    <row r="24" spans="1:28" ht="20" customHeight="1" x14ac:dyDescent="0.15">
      <c r="A24" s="11" t="s">
        <v>35</v>
      </c>
      <c r="B24" s="11" t="s">
        <v>81</v>
      </c>
      <c r="C24" s="11" t="s">
        <v>664</v>
      </c>
      <c r="D24" s="11">
        <v>24</v>
      </c>
      <c r="E24" s="11">
        <v>1</v>
      </c>
      <c r="F24" s="11">
        <v>5.375</v>
      </c>
      <c r="G24" s="11">
        <v>5.375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Q24" s="13"/>
      <c r="R24" s="13"/>
      <c r="S24" s="11">
        <f>IF(ISERROR(VLOOKUP($B24,Rose!D$4:J$32,4,FALSE)),,VLOOKUP($B24,Rose!D$4:J$32,4,FALSE))</f>
        <v>0</v>
      </c>
      <c r="T24" s="11">
        <f>IF(ISERROR(VLOOKUP($B24,Rose!L$4:Q$32,4,FALSE)),,VLOOKUP($B24,Rose!L$4:Q$32,4,FALSE))</f>
        <v>0</v>
      </c>
      <c r="U24" s="11">
        <f>IF(ISERROR(VLOOKUP($B24,Rose!S$4:X$32,4,FALSE)),,VLOOKUP($B24,Rose!S$4:X$32,4,FALSE))</f>
        <v>0</v>
      </c>
      <c r="V24" s="11">
        <f>IF(ISERROR(VLOOKUP($B24,Rose!Z$4:AE$32,4,FALSE)),,VLOOKUP($B24,Rose!Z$4:AE$32,4,FALSE))</f>
        <v>0</v>
      </c>
      <c r="W24" s="11">
        <f>IF(ISERROR(VLOOKUP($B24,Rose!AG$4:AL$32,4,FALSE)),,VLOOKUP($B24,Rose!AG$4:AL$32,4,FALSE))</f>
        <v>0</v>
      </c>
      <c r="X24" s="11">
        <f>IF(ISERROR(VLOOKUP($B24,Rose!AN$4:AS$32,4,FALSE)),,VLOOKUP($B24,Rose!AN$4:AS$32,4,FALSE))</f>
        <v>0</v>
      </c>
      <c r="Y24" s="11">
        <f>IF(ISERROR(VLOOKUP($B24,Rose!AU$4:AZ$32,4,FALSE)),,VLOOKUP($B24,Rose!AU$4:AZ$32,4,FALSE))</f>
        <v>0</v>
      </c>
      <c r="Z24" s="11">
        <f>IF(ISERROR(VLOOKUP($B24,Rose!BB$4:BG$32,4,FALSE)),,VLOOKUP($B24,Rose!BB$4:BG$32,4,FALSE))</f>
        <v>0</v>
      </c>
      <c r="AA24" s="11">
        <f>IF(ISERROR(VLOOKUP($B24,Rose!BI$4:BN$32,4,FALSE)),,VLOOKUP($B24,Rose!BI$4:BN$32,4,FALSE))</f>
        <v>0</v>
      </c>
      <c r="AB24" s="11">
        <f>IF(ISERROR(VLOOKUP($B24,Rose!BP$4:BU$32,4,FALSE)),,VLOOKUP($B24,Rose!BP$4:BU$32,4,FALSE))</f>
        <v>0</v>
      </c>
    </row>
    <row r="25" spans="1:28" ht="20" customHeight="1" x14ac:dyDescent="0.15">
      <c r="A25" s="11" t="s">
        <v>35</v>
      </c>
      <c r="B25" s="11" t="s">
        <v>312</v>
      </c>
      <c r="C25" s="11" t="s">
        <v>91</v>
      </c>
      <c r="D25" s="11">
        <v>63</v>
      </c>
      <c r="E25" s="11">
        <v>20</v>
      </c>
      <c r="F25" s="11">
        <v>6.4812500000000002</v>
      </c>
      <c r="G25" s="11">
        <v>7.15625</v>
      </c>
      <c r="H25" s="11">
        <v>3</v>
      </c>
      <c r="I25" s="11">
        <v>0</v>
      </c>
      <c r="J25" s="11">
        <v>0</v>
      </c>
      <c r="K25" s="11">
        <v>0</v>
      </c>
      <c r="L25" s="11">
        <v>5</v>
      </c>
      <c r="M25" s="11">
        <v>1</v>
      </c>
      <c r="N25" s="11">
        <v>0</v>
      </c>
      <c r="O25" s="11">
        <v>0</v>
      </c>
      <c r="Q25" s="13"/>
      <c r="R25" s="13"/>
      <c r="S25" s="11">
        <f>IF(ISERROR(VLOOKUP($B25,Rose!D$4:J$32,4,FALSE)),,VLOOKUP($B25,Rose!D$4:J$32,4,FALSE))</f>
        <v>24</v>
      </c>
      <c r="T25" s="11">
        <f>IF(ISERROR(VLOOKUP($B25,Rose!L$4:Q$32,4,FALSE)),,VLOOKUP($B25,Rose!L$4:Q$32,4,FALSE))</f>
        <v>0</v>
      </c>
      <c r="U25" s="11">
        <f>IF(ISERROR(VLOOKUP($B25,Rose!S$4:X$32,4,FALSE)),,VLOOKUP($B25,Rose!S$4:X$32,4,FALSE))</f>
        <v>0</v>
      </c>
      <c r="V25" s="11">
        <f>IF(ISERROR(VLOOKUP($B25,Rose!Z$4:AE$32,4,FALSE)),,VLOOKUP($B25,Rose!Z$4:AE$32,4,FALSE))</f>
        <v>0</v>
      </c>
      <c r="W25" s="11">
        <f>IF(ISERROR(VLOOKUP($B25,Rose!AG$4:AL$32,4,FALSE)),,VLOOKUP($B25,Rose!AG$4:AL$32,4,FALSE))</f>
        <v>0</v>
      </c>
      <c r="X25" s="11">
        <f>IF(ISERROR(VLOOKUP($B25,Rose!AN$4:AS$32,4,FALSE)),,VLOOKUP($B25,Rose!AN$4:AS$32,4,FALSE))</f>
        <v>0</v>
      </c>
      <c r="Y25" s="11">
        <f>IF(ISERROR(VLOOKUP($B25,Rose!AU$4:AZ$32,4,FALSE)),,VLOOKUP($B25,Rose!AU$4:AZ$32,4,FALSE))</f>
        <v>0</v>
      </c>
      <c r="Z25" s="11">
        <f>IF(ISERROR(VLOOKUP($B25,Rose!BB$4:BG$32,4,FALSE)),,VLOOKUP($B25,Rose!BB$4:BG$32,4,FALSE))</f>
        <v>0</v>
      </c>
      <c r="AA25" s="11">
        <f>IF(ISERROR(VLOOKUP($B25,Rose!BI$4:BN$32,4,FALSE)),,VLOOKUP($B25,Rose!BI$4:BN$32,4,FALSE))</f>
        <v>0</v>
      </c>
      <c r="AB25" s="11">
        <f>IF(ISERROR(VLOOKUP($B25,Rose!BP$4:BU$32,4,FALSE)),,VLOOKUP($B25,Rose!BP$4:BU$32,4,FALSE))</f>
        <v>0</v>
      </c>
    </row>
    <row r="26" spans="1:28" ht="20" customHeight="1" x14ac:dyDescent="0.15">
      <c r="A26" s="11" t="s">
        <v>35</v>
      </c>
      <c r="B26" s="11" t="s">
        <v>593</v>
      </c>
      <c r="C26" s="11" t="s">
        <v>521</v>
      </c>
      <c r="D26" s="11">
        <v>11</v>
      </c>
      <c r="E26" s="11">
        <v>2</v>
      </c>
      <c r="F26" s="11">
        <v>5.9375</v>
      </c>
      <c r="G26" s="11">
        <v>5.9375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Q26" s="13"/>
      <c r="R26" s="13"/>
      <c r="S26" s="11">
        <f>IF(ISERROR(VLOOKUP($B26,Rose!D$4:J$32,4,FALSE)),,VLOOKUP($B26,Rose!D$4:J$32,4,FALSE))</f>
        <v>0</v>
      </c>
      <c r="T26" s="11">
        <f>IF(ISERROR(VLOOKUP($B26,Rose!L$4:Q$32,4,FALSE)),,VLOOKUP($B26,Rose!L$4:Q$32,4,FALSE))</f>
        <v>0</v>
      </c>
      <c r="U26" s="11">
        <f>IF(ISERROR(VLOOKUP($B26,Rose!S$4:X$32,4,FALSE)),,VLOOKUP($B26,Rose!S$4:X$32,4,FALSE))</f>
        <v>0</v>
      </c>
      <c r="V26" s="11">
        <f>IF(ISERROR(VLOOKUP($B26,Rose!Z$4:AE$32,4,FALSE)),,VLOOKUP($B26,Rose!Z$4:AE$32,4,FALSE))</f>
        <v>0</v>
      </c>
      <c r="W26" s="11">
        <f>IF(ISERROR(VLOOKUP($B26,Rose!AG$4:AL$32,4,FALSE)),,VLOOKUP($B26,Rose!AG$4:AL$32,4,FALSE))</f>
        <v>0</v>
      </c>
      <c r="X26" s="11">
        <f>IF(ISERROR(VLOOKUP($B26,Rose!AN$4:AS$32,4,FALSE)),,VLOOKUP($B26,Rose!AN$4:AS$32,4,FALSE))</f>
        <v>0</v>
      </c>
      <c r="Y26" s="11">
        <f>IF(ISERROR(VLOOKUP($B26,Rose!AU$4:AZ$32,4,FALSE)),,VLOOKUP($B26,Rose!AU$4:AZ$32,4,FALSE))</f>
        <v>0</v>
      </c>
      <c r="Z26" s="11">
        <f>IF(ISERROR(VLOOKUP($B26,Rose!BB$4:BG$32,4,FALSE)),,VLOOKUP($B26,Rose!BB$4:BG$32,4,FALSE))</f>
        <v>0</v>
      </c>
      <c r="AA26" s="11">
        <f>IF(ISERROR(VLOOKUP($B26,Rose!BI$4:BN$32,4,FALSE)),,VLOOKUP($B26,Rose!BI$4:BN$32,4,FALSE))</f>
        <v>0</v>
      </c>
      <c r="AB26" s="11">
        <f>IF(ISERROR(VLOOKUP($B26,Rose!BP$4:BU$32,4,FALSE)),,VLOOKUP($B26,Rose!BP$4:BU$32,4,FALSE))</f>
        <v>0</v>
      </c>
    </row>
    <row r="27" spans="1:28" ht="20" customHeight="1" x14ac:dyDescent="0.15">
      <c r="A27" s="11" t="s">
        <v>35</v>
      </c>
      <c r="B27" s="11" t="s">
        <v>230</v>
      </c>
      <c r="C27" s="11" t="s">
        <v>98</v>
      </c>
      <c r="D27" s="11">
        <v>14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Q27" s="13"/>
      <c r="R27" s="13"/>
      <c r="S27" s="11">
        <f>IF(ISERROR(VLOOKUP($B27,Rose!D$4:J$32,4,FALSE)),,VLOOKUP($B27,Rose!D$4:J$32,4,FALSE))</f>
        <v>0</v>
      </c>
      <c r="T27" s="11">
        <f>IF(ISERROR(VLOOKUP($B27,Rose!L$4:Q$32,4,FALSE)),,VLOOKUP($B27,Rose!L$4:Q$32,4,FALSE))</f>
        <v>0</v>
      </c>
      <c r="U27" s="11">
        <f>IF(ISERROR(VLOOKUP($B27,Rose!S$4:X$32,4,FALSE)),,VLOOKUP($B27,Rose!S$4:X$32,4,FALSE))</f>
        <v>0</v>
      </c>
      <c r="V27" s="11">
        <f>IF(ISERROR(VLOOKUP($B27,Rose!Z$4:AE$32,4,FALSE)),,VLOOKUP($B27,Rose!Z$4:AE$32,4,FALSE))</f>
        <v>0</v>
      </c>
      <c r="W27" s="11">
        <f>IF(ISERROR(VLOOKUP($B27,Rose!AG$4:AL$32,4,FALSE)),,VLOOKUP($B27,Rose!AG$4:AL$32,4,FALSE))</f>
        <v>0</v>
      </c>
      <c r="X27" s="11">
        <f>IF(ISERROR(VLOOKUP($B27,Rose!AN$4:AS$32,4,FALSE)),,VLOOKUP($B27,Rose!AN$4:AS$32,4,FALSE))</f>
        <v>0</v>
      </c>
      <c r="Y27" s="11">
        <f>IF(ISERROR(VLOOKUP($B27,Rose!AU$4:AZ$32,4,FALSE)),,VLOOKUP($B27,Rose!AU$4:AZ$32,4,FALSE))</f>
        <v>0</v>
      </c>
      <c r="Z27" s="11">
        <f>IF(ISERROR(VLOOKUP($B27,Rose!BB$4:BG$32,4,FALSE)),,VLOOKUP($B27,Rose!BB$4:BG$32,4,FALSE))</f>
        <v>0</v>
      </c>
      <c r="AA27" s="11">
        <f>IF(ISERROR(VLOOKUP($B27,Rose!BI$4:BN$32,4,FALSE)),,VLOOKUP($B27,Rose!BI$4:BN$32,4,FALSE))</f>
        <v>0</v>
      </c>
      <c r="AB27" s="11">
        <f>IF(ISERROR(VLOOKUP($B27,Rose!BP$4:BU$32,4,FALSE)),,VLOOKUP($B27,Rose!BP$4:BU$32,4,FALSE))</f>
        <v>0</v>
      </c>
    </row>
    <row r="28" spans="1:28" ht="20" customHeight="1" x14ac:dyDescent="0.15">
      <c r="A28" s="11" t="s">
        <v>35</v>
      </c>
      <c r="B28" s="11" t="s">
        <v>608</v>
      </c>
      <c r="C28" s="11" t="s">
        <v>664</v>
      </c>
      <c r="D28" s="11">
        <v>5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Q28" s="13"/>
      <c r="R28" s="13"/>
      <c r="S28" s="11">
        <f>IF(ISERROR(VLOOKUP($B28,Rose!D$4:J$32,4,FALSE)),,VLOOKUP($B28,Rose!D$4:J$32,4,FALSE))</f>
        <v>0</v>
      </c>
      <c r="T28" s="11">
        <f>IF(ISERROR(VLOOKUP($B28,Rose!L$4:Q$32,4,FALSE)),,VLOOKUP($B28,Rose!L$4:Q$32,4,FALSE))</f>
        <v>0</v>
      </c>
      <c r="U28" s="11">
        <f>IF(ISERROR(VLOOKUP($B28,Rose!S$4:X$32,4,FALSE)),,VLOOKUP($B28,Rose!S$4:X$32,4,FALSE))</f>
        <v>0</v>
      </c>
      <c r="V28" s="11">
        <f>IF(ISERROR(VLOOKUP($B28,Rose!Z$4:AE$32,4,FALSE)),,VLOOKUP($B28,Rose!Z$4:AE$32,4,FALSE))</f>
        <v>0</v>
      </c>
      <c r="W28" s="11">
        <f>IF(ISERROR(VLOOKUP($B28,Rose!AG$4:AL$32,4,FALSE)),,VLOOKUP($B28,Rose!AG$4:AL$32,4,FALSE))</f>
        <v>0</v>
      </c>
      <c r="X28" s="11">
        <f>IF(ISERROR(VLOOKUP($B28,Rose!AN$4:AS$32,4,FALSE)),,VLOOKUP($B28,Rose!AN$4:AS$32,4,FALSE))</f>
        <v>0</v>
      </c>
      <c r="Y28" s="11">
        <f>IF(ISERROR(VLOOKUP($B28,Rose!AU$4:AZ$32,4,FALSE)),,VLOOKUP($B28,Rose!AU$4:AZ$32,4,FALSE))</f>
        <v>0</v>
      </c>
      <c r="Z28" s="11">
        <f>IF(ISERROR(VLOOKUP($B28,Rose!BB$4:BG$32,4,FALSE)),,VLOOKUP($B28,Rose!BB$4:BG$32,4,FALSE))</f>
        <v>0</v>
      </c>
      <c r="AA28" s="11">
        <f>IF(ISERROR(VLOOKUP($B28,Rose!BI$4:BN$32,4,FALSE)),,VLOOKUP($B28,Rose!BI$4:BN$32,4,FALSE))</f>
        <v>0</v>
      </c>
      <c r="AB28" s="11">
        <f>IF(ISERROR(VLOOKUP($B28,Rose!BP$4:BU$32,4,FALSE)),,VLOOKUP($B28,Rose!BP$4:BU$32,4,FALSE))</f>
        <v>0</v>
      </c>
    </row>
    <row r="29" spans="1:28" ht="20" customHeight="1" x14ac:dyDescent="0.15">
      <c r="A29" s="11" t="s">
        <v>35</v>
      </c>
      <c r="B29" s="11" t="s">
        <v>836</v>
      </c>
      <c r="C29" s="11" t="s">
        <v>664</v>
      </c>
      <c r="D29" s="11">
        <v>1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Q29" s="13"/>
      <c r="R29" s="13"/>
      <c r="S29" s="11">
        <f>IF(ISERROR(VLOOKUP($B29,Rose!D$4:J$32,4,FALSE)),,VLOOKUP($B29,Rose!D$4:J$32,4,FALSE))</f>
        <v>0</v>
      </c>
      <c r="T29" s="11">
        <f>IF(ISERROR(VLOOKUP($B29,Rose!L$4:Q$32,4,FALSE)),,VLOOKUP($B29,Rose!L$4:Q$32,4,FALSE))</f>
        <v>0</v>
      </c>
      <c r="U29" s="11">
        <f>IF(ISERROR(VLOOKUP($B29,Rose!S$4:X$32,4,FALSE)),,VLOOKUP($B29,Rose!S$4:X$32,4,FALSE))</f>
        <v>0</v>
      </c>
      <c r="V29" s="11">
        <f>IF(ISERROR(VLOOKUP($B29,Rose!Z$4:AE$32,4,FALSE)),,VLOOKUP($B29,Rose!Z$4:AE$32,4,FALSE))</f>
        <v>0</v>
      </c>
      <c r="W29" s="11">
        <f>IF(ISERROR(VLOOKUP($B29,Rose!AG$4:AL$32,4,FALSE)),,VLOOKUP($B29,Rose!AG$4:AL$32,4,FALSE))</f>
        <v>0</v>
      </c>
      <c r="X29" s="11">
        <f>IF(ISERROR(VLOOKUP($B29,Rose!AN$4:AS$32,4,FALSE)),,VLOOKUP($B29,Rose!AN$4:AS$32,4,FALSE))</f>
        <v>0</v>
      </c>
      <c r="Y29" s="11">
        <f>IF(ISERROR(VLOOKUP($B29,Rose!AU$4:AZ$32,4,FALSE)),,VLOOKUP($B29,Rose!AU$4:AZ$32,4,FALSE))</f>
        <v>0</v>
      </c>
      <c r="Z29" s="11">
        <f>IF(ISERROR(VLOOKUP($B29,Rose!BB$4:BG$32,4,FALSE)),,VLOOKUP($B29,Rose!BB$4:BG$32,4,FALSE))</f>
        <v>0</v>
      </c>
      <c r="AA29" s="11">
        <f>IF(ISERROR(VLOOKUP($B29,Rose!BI$4:BN$32,4,FALSE)),,VLOOKUP($B29,Rose!BI$4:BN$32,4,FALSE))</f>
        <v>0</v>
      </c>
      <c r="AB29" s="11">
        <f>IF(ISERROR(VLOOKUP($B29,Rose!BP$4:BU$32,4,FALSE)),,VLOOKUP($B29,Rose!BP$4:BU$32,4,FALSE))</f>
        <v>0</v>
      </c>
    </row>
    <row r="30" spans="1:28" ht="20" customHeight="1" x14ac:dyDescent="0.15">
      <c r="A30" s="11" t="s">
        <v>35</v>
      </c>
      <c r="B30" s="11" t="s">
        <v>592</v>
      </c>
      <c r="C30" s="11" t="s">
        <v>664</v>
      </c>
      <c r="D30" s="11">
        <v>15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Q30" s="13"/>
      <c r="R30" s="13"/>
      <c r="S30" s="11">
        <f>IF(ISERROR(VLOOKUP($B30,Rose!D$4:J$32,4,FALSE)),,VLOOKUP($B30,Rose!D$4:J$32,4,FALSE))</f>
        <v>0</v>
      </c>
      <c r="T30" s="11">
        <f>IF(ISERROR(VLOOKUP($B30,Rose!L$4:Q$32,4,FALSE)),,VLOOKUP($B30,Rose!L$4:Q$32,4,FALSE))</f>
        <v>0</v>
      </c>
      <c r="U30" s="11">
        <f>IF(ISERROR(VLOOKUP($B30,Rose!S$4:X$32,4,FALSE)),,VLOOKUP($B30,Rose!S$4:X$32,4,FALSE))</f>
        <v>0</v>
      </c>
      <c r="V30" s="11">
        <f>IF(ISERROR(VLOOKUP($B30,Rose!Z$4:AE$32,4,FALSE)),,VLOOKUP($B30,Rose!Z$4:AE$32,4,FALSE))</f>
        <v>0</v>
      </c>
      <c r="W30" s="11">
        <f>IF(ISERROR(VLOOKUP($B30,Rose!AG$4:AL$32,4,FALSE)),,VLOOKUP($B30,Rose!AG$4:AL$32,4,FALSE))</f>
        <v>0</v>
      </c>
      <c r="X30" s="11">
        <f>IF(ISERROR(VLOOKUP($B30,Rose!AN$4:AS$32,4,FALSE)),,VLOOKUP($B30,Rose!AN$4:AS$32,4,FALSE))</f>
        <v>0</v>
      </c>
      <c r="Y30" s="11">
        <f>IF(ISERROR(VLOOKUP($B30,Rose!AU$4:AZ$32,4,FALSE)),,VLOOKUP($B30,Rose!AU$4:AZ$32,4,FALSE))</f>
        <v>0</v>
      </c>
      <c r="Z30" s="11">
        <f>IF(ISERROR(VLOOKUP($B30,Rose!BB$4:BG$32,4,FALSE)),,VLOOKUP($B30,Rose!BB$4:BG$32,4,FALSE))</f>
        <v>0</v>
      </c>
      <c r="AA30" s="11">
        <f>IF(ISERROR(VLOOKUP($B30,Rose!BI$4:BN$32,4,FALSE)),,VLOOKUP($B30,Rose!BI$4:BN$32,4,FALSE))</f>
        <v>0</v>
      </c>
      <c r="AB30" s="11">
        <f>IF(ISERROR(VLOOKUP($B30,Rose!BP$4:BU$32,4,FALSE)),,VLOOKUP($B30,Rose!BP$4:BU$32,4,FALSE))</f>
        <v>0</v>
      </c>
    </row>
    <row r="31" spans="1:28" ht="20" customHeight="1" x14ac:dyDescent="0.15">
      <c r="A31" s="11" t="s">
        <v>35</v>
      </c>
      <c r="B31" s="11" t="s">
        <v>110</v>
      </c>
      <c r="C31" s="11" t="s">
        <v>664</v>
      </c>
      <c r="D31" s="11">
        <v>24</v>
      </c>
      <c r="E31" s="11">
        <v>7</v>
      </c>
      <c r="F31" s="11">
        <v>5.8214300000000003</v>
      </c>
      <c r="G31" s="11">
        <v>5.75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1</v>
      </c>
      <c r="N31" s="11">
        <v>0</v>
      </c>
      <c r="O31" s="11">
        <v>0</v>
      </c>
      <c r="Q31" s="13"/>
      <c r="R31" s="13"/>
      <c r="S31" s="11">
        <f>IF(ISERROR(VLOOKUP($B31,Rose!D$4:J$32,4,FALSE)),,VLOOKUP($B31,Rose!D$4:J$32,4,FALSE))</f>
        <v>0</v>
      </c>
      <c r="T31" s="11">
        <f>IF(ISERROR(VLOOKUP($B31,Rose!L$4:Q$32,4,FALSE)),,VLOOKUP($B31,Rose!L$4:Q$32,4,FALSE))</f>
        <v>0</v>
      </c>
      <c r="U31" s="11">
        <f>IF(ISERROR(VLOOKUP($B31,Rose!S$4:X$32,4,FALSE)),,VLOOKUP($B31,Rose!S$4:X$32,4,FALSE))</f>
        <v>0</v>
      </c>
      <c r="V31" s="11">
        <f>IF(ISERROR(VLOOKUP($B31,Rose!Z$4:AE$32,4,FALSE)),,VLOOKUP($B31,Rose!Z$4:AE$32,4,FALSE))</f>
        <v>0</v>
      </c>
      <c r="W31" s="11">
        <f>IF(ISERROR(VLOOKUP($B31,Rose!AG$4:AL$32,4,FALSE)),,VLOOKUP($B31,Rose!AG$4:AL$32,4,FALSE))</f>
        <v>0</v>
      </c>
      <c r="X31" s="11">
        <f>IF(ISERROR(VLOOKUP($B31,Rose!AN$4:AS$32,4,FALSE)),,VLOOKUP($B31,Rose!AN$4:AS$32,4,FALSE))</f>
        <v>0</v>
      </c>
      <c r="Y31" s="11">
        <f>IF(ISERROR(VLOOKUP($B31,Rose!AU$4:AZ$32,4,FALSE)),,VLOOKUP($B31,Rose!AU$4:AZ$32,4,FALSE))</f>
        <v>0</v>
      </c>
      <c r="Z31" s="11">
        <f>IF(ISERROR(VLOOKUP($B31,Rose!BB$4:BG$32,4,FALSE)),,VLOOKUP($B31,Rose!BB$4:BG$32,4,FALSE))</f>
        <v>0</v>
      </c>
      <c r="AA31" s="11">
        <f>IF(ISERROR(VLOOKUP($B31,Rose!BI$4:BN$32,4,FALSE)),,VLOOKUP($B31,Rose!BI$4:BN$32,4,FALSE))</f>
        <v>0</v>
      </c>
      <c r="AB31" s="11">
        <f>IF(ISERROR(VLOOKUP($B31,Rose!BP$4:BU$32,4,FALSE)),,VLOOKUP($B31,Rose!BP$4:BU$32,4,FALSE))</f>
        <v>0</v>
      </c>
    </row>
    <row r="32" spans="1:28" ht="20" customHeight="1" x14ac:dyDescent="0.15">
      <c r="A32" s="11" t="s">
        <v>35</v>
      </c>
      <c r="B32" s="11" t="s">
        <v>837</v>
      </c>
      <c r="C32" s="11" t="s">
        <v>91</v>
      </c>
      <c r="D32" s="11">
        <v>1</v>
      </c>
      <c r="E32" s="11">
        <v>2</v>
      </c>
      <c r="F32" s="11">
        <v>6</v>
      </c>
      <c r="G32" s="11">
        <v>6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Q32" s="13"/>
      <c r="R32" s="13"/>
      <c r="S32" s="11">
        <f>IF(ISERROR(VLOOKUP($B32,Rose!D$4:J$32,4,FALSE)),,VLOOKUP($B32,Rose!D$4:J$32,4,FALSE))</f>
        <v>0</v>
      </c>
      <c r="T32" s="11">
        <f>IF(ISERROR(VLOOKUP($B32,Rose!L$4:Q$32,4,FALSE)),,VLOOKUP($B32,Rose!L$4:Q$32,4,FALSE))</f>
        <v>0</v>
      </c>
      <c r="U32" s="11">
        <f>IF(ISERROR(VLOOKUP($B32,Rose!S$4:X$32,4,FALSE)),,VLOOKUP($B32,Rose!S$4:X$32,4,FALSE))</f>
        <v>0</v>
      </c>
      <c r="V32" s="11">
        <f>IF(ISERROR(VLOOKUP($B32,Rose!Z$4:AE$32,4,FALSE)),,VLOOKUP($B32,Rose!Z$4:AE$32,4,FALSE))</f>
        <v>0</v>
      </c>
      <c r="W32" s="11">
        <f>IF(ISERROR(VLOOKUP($B32,Rose!AG$4:AL$32,4,FALSE)),,VLOOKUP($B32,Rose!AG$4:AL$32,4,FALSE))</f>
        <v>0</v>
      </c>
      <c r="X32" s="11">
        <f>IF(ISERROR(VLOOKUP($B32,Rose!AN$4:AS$32,4,FALSE)),,VLOOKUP($B32,Rose!AN$4:AS$32,4,FALSE))</f>
        <v>0</v>
      </c>
      <c r="Y32" s="11">
        <f>IF(ISERROR(VLOOKUP($B32,Rose!AU$4:AZ$32,4,FALSE)),,VLOOKUP($B32,Rose!AU$4:AZ$32,4,FALSE))</f>
        <v>0</v>
      </c>
      <c r="Z32" s="11">
        <f>IF(ISERROR(VLOOKUP($B32,Rose!BB$4:BG$32,4,FALSE)),,VLOOKUP($B32,Rose!BB$4:BG$32,4,FALSE))</f>
        <v>0</v>
      </c>
      <c r="AA32" s="11">
        <f>IF(ISERROR(VLOOKUP($B32,Rose!BI$4:BN$32,4,FALSE)),,VLOOKUP($B32,Rose!BI$4:BN$32,4,FALSE))</f>
        <v>0</v>
      </c>
      <c r="AB32" s="11">
        <f>IF(ISERROR(VLOOKUP($B32,Rose!BP$4:BU$32,4,FALSE)),,VLOOKUP($B32,Rose!BP$4:BU$32,4,FALSE))</f>
        <v>0</v>
      </c>
    </row>
    <row r="33" spans="1:28" ht="20" customHeight="1" x14ac:dyDescent="0.15">
      <c r="A33" s="11" t="s">
        <v>35</v>
      </c>
      <c r="B33" s="11" t="s">
        <v>394</v>
      </c>
      <c r="C33" s="11" t="s">
        <v>246</v>
      </c>
      <c r="D33" s="11">
        <v>13</v>
      </c>
      <c r="E33" s="11">
        <v>5</v>
      </c>
      <c r="F33" s="11">
        <v>6.3812499999999996</v>
      </c>
      <c r="G33" s="11">
        <v>6.6187500000000004</v>
      </c>
      <c r="H33" s="11">
        <v>0</v>
      </c>
      <c r="I33" s="11">
        <v>0</v>
      </c>
      <c r="J33" s="11">
        <v>0</v>
      </c>
      <c r="K33" s="11">
        <v>0</v>
      </c>
      <c r="L33" s="11">
        <v>1</v>
      </c>
      <c r="M33" s="11">
        <v>0</v>
      </c>
      <c r="N33" s="11">
        <v>0</v>
      </c>
      <c r="O33" s="11">
        <v>0</v>
      </c>
      <c r="Q33" s="13"/>
      <c r="R33" s="13"/>
      <c r="S33" s="11">
        <f>IF(ISERROR(VLOOKUP($B33,Rose!D$4:J$32,4,FALSE)),,VLOOKUP($B33,Rose!D$4:J$32,4,FALSE))</f>
        <v>0</v>
      </c>
      <c r="T33" s="11">
        <f>IF(ISERROR(VLOOKUP($B33,Rose!L$4:Q$32,4,FALSE)),,VLOOKUP($B33,Rose!L$4:Q$32,4,FALSE))</f>
        <v>0</v>
      </c>
      <c r="U33" s="11">
        <f>IF(ISERROR(VLOOKUP($B33,Rose!S$4:X$32,4,FALSE)),,VLOOKUP($B33,Rose!S$4:X$32,4,FALSE))</f>
        <v>0</v>
      </c>
      <c r="V33" s="11">
        <f>IF(ISERROR(VLOOKUP($B33,Rose!Z$4:AE$32,4,FALSE)),,VLOOKUP($B33,Rose!Z$4:AE$32,4,FALSE))</f>
        <v>0</v>
      </c>
      <c r="W33" s="11">
        <f>IF(ISERROR(VLOOKUP($B33,Rose!AG$4:AL$32,4,FALSE)),,VLOOKUP($B33,Rose!AG$4:AL$32,4,FALSE))</f>
        <v>0</v>
      </c>
      <c r="X33" s="11">
        <f>IF(ISERROR(VLOOKUP($B33,Rose!AN$4:AS$32,4,FALSE)),,VLOOKUP($B33,Rose!AN$4:AS$32,4,FALSE))</f>
        <v>0</v>
      </c>
      <c r="Y33" s="11">
        <f>IF(ISERROR(VLOOKUP($B33,Rose!AU$4:AZ$32,4,FALSE)),,VLOOKUP($B33,Rose!AU$4:AZ$32,4,FALSE))</f>
        <v>0</v>
      </c>
      <c r="Z33" s="11">
        <f>IF(ISERROR(VLOOKUP($B33,Rose!BB$4:BG$32,4,FALSE)),,VLOOKUP($B33,Rose!BB$4:BG$32,4,FALSE))</f>
        <v>0</v>
      </c>
      <c r="AA33" s="11">
        <f>IF(ISERROR(VLOOKUP($B33,Rose!BI$4:BN$32,4,FALSE)),,VLOOKUP($B33,Rose!BI$4:BN$32,4,FALSE))</f>
        <v>0</v>
      </c>
      <c r="AB33" s="11">
        <f>IF(ISERROR(VLOOKUP($B33,Rose!BP$4:BU$32,4,FALSE)),,VLOOKUP($B33,Rose!BP$4:BU$32,4,FALSE))</f>
        <v>0</v>
      </c>
    </row>
    <row r="34" spans="1:28" ht="20" customHeight="1" x14ac:dyDescent="0.15">
      <c r="A34" s="11" t="s">
        <v>35</v>
      </c>
      <c r="B34" s="11" t="s">
        <v>812</v>
      </c>
      <c r="C34" s="11" t="s">
        <v>517</v>
      </c>
      <c r="D34" s="11">
        <v>33</v>
      </c>
      <c r="E34" s="11">
        <v>11</v>
      </c>
      <c r="F34" s="11">
        <v>6.3522699999999999</v>
      </c>
      <c r="G34" s="11">
        <v>6.3068200000000001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</v>
      </c>
      <c r="N34" s="11">
        <v>0</v>
      </c>
      <c r="O34" s="11">
        <v>0</v>
      </c>
      <c r="Q34" s="13"/>
      <c r="R34" s="13"/>
      <c r="S34" s="11">
        <f>IF(ISERROR(VLOOKUP($B34,Rose!D$4:J$32,4,FALSE)),,VLOOKUP($B34,Rose!D$4:J$32,4,FALSE))</f>
        <v>0</v>
      </c>
      <c r="T34" s="11">
        <f>IF(ISERROR(VLOOKUP($B34,Rose!L$4:Q$32,4,FALSE)),,VLOOKUP($B34,Rose!L$4:Q$32,4,FALSE))</f>
        <v>0</v>
      </c>
      <c r="U34" s="11">
        <f>IF(ISERROR(VLOOKUP($B34,Rose!S$4:X$32,4,FALSE)),,VLOOKUP($B34,Rose!S$4:X$32,4,FALSE))</f>
        <v>0</v>
      </c>
      <c r="V34" s="11">
        <f>IF(ISERROR(VLOOKUP($B34,Rose!Z$4:AE$32,4,FALSE)),,VLOOKUP($B34,Rose!Z$4:AE$32,4,FALSE))</f>
        <v>0</v>
      </c>
      <c r="W34" s="11">
        <f>IF(ISERROR(VLOOKUP($B34,Rose!AG$4:AL$32,4,FALSE)),,VLOOKUP($B34,Rose!AG$4:AL$32,4,FALSE))</f>
        <v>0</v>
      </c>
      <c r="X34" s="11">
        <f>IF(ISERROR(VLOOKUP($B34,Rose!AN$4:AS$32,4,FALSE)),,VLOOKUP($B34,Rose!AN$4:AS$32,4,FALSE))</f>
        <v>0</v>
      </c>
      <c r="Y34" s="11">
        <f>IF(ISERROR(VLOOKUP($B34,Rose!AU$4:AZ$32,4,FALSE)),,VLOOKUP($B34,Rose!AU$4:AZ$32,4,FALSE))</f>
        <v>0</v>
      </c>
      <c r="Z34" s="11">
        <f>IF(ISERROR(VLOOKUP($B34,Rose!BB$4:BG$32,4,FALSE)),,VLOOKUP($B34,Rose!BB$4:BG$32,4,FALSE))</f>
        <v>42</v>
      </c>
      <c r="AA34" s="11">
        <f>IF(ISERROR(VLOOKUP($B34,Rose!BI$4:BN$32,4,FALSE)),,VLOOKUP($B34,Rose!BI$4:BN$32,4,FALSE))</f>
        <v>0</v>
      </c>
      <c r="AB34" s="11">
        <f>IF(ISERROR(VLOOKUP($B34,Rose!BP$4:BU$32,4,FALSE)),,VLOOKUP($B34,Rose!BP$4:BU$32,4,FALSE))</f>
        <v>0</v>
      </c>
    </row>
    <row r="35" spans="1:28" ht="20" customHeight="1" x14ac:dyDescent="0.15">
      <c r="A35" s="11" t="s">
        <v>35</v>
      </c>
      <c r="B35" s="11" t="s">
        <v>896</v>
      </c>
      <c r="C35" s="11" t="s">
        <v>121</v>
      </c>
      <c r="D35" s="11">
        <v>10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Q35" s="13"/>
      <c r="R35" s="13"/>
      <c r="S35" s="11">
        <f>IF(ISERROR(VLOOKUP($B35,Rose!D$4:J$32,4,FALSE)),,VLOOKUP($B35,Rose!D$4:J$32,4,FALSE))</f>
        <v>0</v>
      </c>
      <c r="T35" s="11">
        <f>IF(ISERROR(VLOOKUP($B35,Rose!L$4:Q$32,4,FALSE)),,VLOOKUP($B35,Rose!L$4:Q$32,4,FALSE))</f>
        <v>0</v>
      </c>
      <c r="U35" s="11">
        <f>IF(ISERROR(VLOOKUP($B35,Rose!S$4:X$32,4,FALSE)),,VLOOKUP($B35,Rose!S$4:X$32,4,FALSE))</f>
        <v>0</v>
      </c>
      <c r="V35" s="11">
        <f>IF(ISERROR(VLOOKUP($B35,Rose!Z$4:AE$32,4,FALSE)),,VLOOKUP($B35,Rose!Z$4:AE$32,4,FALSE))</f>
        <v>0</v>
      </c>
      <c r="W35" s="11">
        <f>IF(ISERROR(VLOOKUP($B35,Rose!AG$4:AL$32,4,FALSE)),,VLOOKUP($B35,Rose!AG$4:AL$32,4,FALSE))</f>
        <v>0</v>
      </c>
      <c r="X35" s="11">
        <f>IF(ISERROR(VLOOKUP($B35,Rose!AN$4:AS$32,4,FALSE)),,VLOOKUP($B35,Rose!AN$4:AS$32,4,FALSE))</f>
        <v>0</v>
      </c>
      <c r="Y35" s="11">
        <f>IF(ISERROR(VLOOKUP($B35,Rose!AU$4:AZ$32,4,FALSE)),,VLOOKUP($B35,Rose!AU$4:AZ$32,4,FALSE))</f>
        <v>0</v>
      </c>
      <c r="Z35" s="11">
        <f>IF(ISERROR(VLOOKUP($B35,Rose!BB$4:BG$32,4,FALSE)),,VLOOKUP($B35,Rose!BB$4:BG$32,4,FALSE))</f>
        <v>0</v>
      </c>
      <c r="AA35" s="11">
        <f>IF(ISERROR(VLOOKUP($B35,Rose!BI$4:BN$32,4,FALSE)),,VLOOKUP($B35,Rose!BI$4:BN$32,4,FALSE))</f>
        <v>0</v>
      </c>
      <c r="AB35" s="11">
        <f>IF(ISERROR(VLOOKUP($B35,Rose!BP$4:BU$32,4,FALSE)),,VLOOKUP($B35,Rose!BP$4:BU$32,4,FALSE))</f>
        <v>0</v>
      </c>
    </row>
    <row r="36" spans="1:28" ht="20" customHeight="1" x14ac:dyDescent="0.15">
      <c r="A36" s="11" t="s">
        <v>35</v>
      </c>
      <c r="B36" s="11" t="s">
        <v>692</v>
      </c>
      <c r="C36" s="11" t="s">
        <v>244</v>
      </c>
      <c r="D36" s="11">
        <v>5</v>
      </c>
      <c r="E36" s="11">
        <v>20</v>
      </c>
      <c r="F36" s="11">
        <v>5.9694099999999999</v>
      </c>
      <c r="G36" s="11">
        <v>5.9947400000000002</v>
      </c>
      <c r="H36" s="11">
        <v>1</v>
      </c>
      <c r="I36" s="11">
        <v>0</v>
      </c>
      <c r="J36" s="11">
        <v>0</v>
      </c>
      <c r="K36" s="11">
        <v>0</v>
      </c>
      <c r="L36" s="11">
        <v>0</v>
      </c>
      <c r="M36" s="11">
        <v>5</v>
      </c>
      <c r="N36" s="11">
        <v>0</v>
      </c>
      <c r="O36" s="11">
        <v>0</v>
      </c>
      <c r="Q36" s="13"/>
      <c r="R36" s="13"/>
      <c r="S36" s="11">
        <f>IF(ISERROR(VLOOKUP($B36,Rose!D$4:J$32,4,FALSE)),,VLOOKUP($B36,Rose!D$4:J$32,4,FALSE))</f>
        <v>1</v>
      </c>
      <c r="T36" s="11">
        <f>IF(ISERROR(VLOOKUP($B36,Rose!L$4:Q$32,4,FALSE)),,VLOOKUP($B36,Rose!L$4:Q$32,4,FALSE))</f>
        <v>0</v>
      </c>
      <c r="U36" s="11">
        <f>IF(ISERROR(VLOOKUP($B36,Rose!S$4:X$32,4,FALSE)),,VLOOKUP($B36,Rose!S$4:X$32,4,FALSE))</f>
        <v>0</v>
      </c>
      <c r="V36" s="11">
        <f>IF(ISERROR(VLOOKUP($B36,Rose!Z$4:AE$32,4,FALSE)),,VLOOKUP($B36,Rose!Z$4:AE$32,4,FALSE))</f>
        <v>0</v>
      </c>
      <c r="W36" s="11">
        <f>IF(ISERROR(VLOOKUP($B36,Rose!AG$4:AL$32,4,FALSE)),,VLOOKUP($B36,Rose!AG$4:AL$32,4,FALSE))</f>
        <v>0</v>
      </c>
      <c r="X36" s="11">
        <f>IF(ISERROR(VLOOKUP($B36,Rose!AN$4:AS$32,4,FALSE)),,VLOOKUP($B36,Rose!AN$4:AS$32,4,FALSE))</f>
        <v>0</v>
      </c>
      <c r="Y36" s="11">
        <f>IF(ISERROR(VLOOKUP($B36,Rose!AU$4:AZ$32,4,FALSE)),,VLOOKUP($B36,Rose!AU$4:AZ$32,4,FALSE))</f>
        <v>0</v>
      </c>
      <c r="Z36" s="11">
        <f>IF(ISERROR(VLOOKUP($B36,Rose!BB$4:BG$32,4,FALSE)),,VLOOKUP($B36,Rose!BB$4:BG$32,4,FALSE))</f>
        <v>0</v>
      </c>
      <c r="AA36" s="11">
        <f>IF(ISERROR(VLOOKUP($B36,Rose!BI$4:BN$32,4,FALSE)),,VLOOKUP($B36,Rose!BI$4:BN$32,4,FALSE))</f>
        <v>0</v>
      </c>
      <c r="AB36" s="11">
        <f>IF(ISERROR(VLOOKUP($B36,Rose!BP$4:BU$32,4,FALSE)),,VLOOKUP($B36,Rose!BP$4:BU$32,4,FALSE))</f>
        <v>0</v>
      </c>
    </row>
    <row r="37" spans="1:28" ht="20" customHeight="1" x14ac:dyDescent="0.15">
      <c r="A37" s="11" t="s">
        <v>35</v>
      </c>
      <c r="B37" s="11" t="s">
        <v>871</v>
      </c>
      <c r="C37" s="11" t="s">
        <v>92</v>
      </c>
      <c r="D37" s="11">
        <v>12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Q37" s="13"/>
      <c r="R37" s="13"/>
      <c r="S37" s="11">
        <f>IF(ISERROR(VLOOKUP($B37,Rose!D$4:J$32,4,FALSE)),,VLOOKUP($B37,Rose!D$4:J$32,4,FALSE))</f>
        <v>0</v>
      </c>
      <c r="T37" s="11">
        <f>IF(ISERROR(VLOOKUP($B37,Rose!L$4:Q$32,4,FALSE)),,VLOOKUP($B37,Rose!L$4:Q$32,4,FALSE))</f>
        <v>0</v>
      </c>
      <c r="U37" s="11">
        <f>IF(ISERROR(VLOOKUP($B37,Rose!S$4:X$32,4,FALSE)),,VLOOKUP($B37,Rose!S$4:X$32,4,FALSE))</f>
        <v>0</v>
      </c>
      <c r="V37" s="11">
        <f>IF(ISERROR(VLOOKUP($B37,Rose!Z$4:AE$32,4,FALSE)),,VLOOKUP($B37,Rose!Z$4:AE$32,4,FALSE))</f>
        <v>0</v>
      </c>
      <c r="W37" s="11">
        <f>IF(ISERROR(VLOOKUP($B37,Rose!AG$4:AL$32,4,FALSE)),,VLOOKUP($B37,Rose!AG$4:AL$32,4,FALSE))</f>
        <v>0</v>
      </c>
      <c r="X37" s="11">
        <f>IF(ISERROR(VLOOKUP($B37,Rose!AN$4:AS$32,4,FALSE)),,VLOOKUP($B37,Rose!AN$4:AS$32,4,FALSE))</f>
        <v>0</v>
      </c>
      <c r="Y37" s="11">
        <f>IF(ISERROR(VLOOKUP($B37,Rose!AU$4:AZ$32,4,FALSE)),,VLOOKUP($B37,Rose!AU$4:AZ$32,4,FALSE))</f>
        <v>0</v>
      </c>
      <c r="Z37" s="11">
        <f>IF(ISERROR(VLOOKUP($B37,Rose!BB$4:BG$32,4,FALSE)),,VLOOKUP($B37,Rose!BB$4:BG$32,4,FALSE))</f>
        <v>0</v>
      </c>
      <c r="AA37" s="11">
        <f>IF(ISERROR(VLOOKUP($B37,Rose!BI$4:BN$32,4,FALSE)),,VLOOKUP($B37,Rose!BI$4:BN$32,4,FALSE))</f>
        <v>0</v>
      </c>
      <c r="AB37" s="11">
        <f>IF(ISERROR(VLOOKUP($B37,Rose!BP$4:BU$32,4,FALSE)),,VLOOKUP($B37,Rose!BP$4:BU$32,4,FALSE))</f>
        <v>0</v>
      </c>
    </row>
    <row r="38" spans="1:28" ht="20" customHeight="1" x14ac:dyDescent="0.15">
      <c r="A38" s="11" t="s">
        <v>35</v>
      </c>
      <c r="B38" s="11" t="s">
        <v>235</v>
      </c>
      <c r="C38" s="11" t="s">
        <v>664</v>
      </c>
      <c r="D38" s="11">
        <v>10</v>
      </c>
      <c r="E38" s="11">
        <v>3</v>
      </c>
      <c r="F38" s="11">
        <v>5.2916699999999999</v>
      </c>
      <c r="G38" s="11">
        <v>5.2916699999999999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Q38" s="13"/>
      <c r="R38" s="13"/>
      <c r="S38" s="11">
        <f>IF(ISERROR(VLOOKUP($B38,Rose!D$4:J$32,4,FALSE)),,VLOOKUP($B38,Rose!D$4:J$32,4,FALSE))</f>
        <v>0</v>
      </c>
      <c r="T38" s="11">
        <f>IF(ISERROR(VLOOKUP($B38,Rose!L$4:Q$32,4,FALSE)),,VLOOKUP($B38,Rose!L$4:Q$32,4,FALSE))</f>
        <v>0</v>
      </c>
      <c r="U38" s="11">
        <f>IF(ISERROR(VLOOKUP($B38,Rose!S$4:X$32,4,FALSE)),,VLOOKUP($B38,Rose!S$4:X$32,4,FALSE))</f>
        <v>0</v>
      </c>
      <c r="V38" s="11">
        <f>IF(ISERROR(VLOOKUP($B38,Rose!Z$4:AE$32,4,FALSE)),,VLOOKUP($B38,Rose!Z$4:AE$32,4,FALSE))</f>
        <v>0</v>
      </c>
      <c r="W38" s="11">
        <f>IF(ISERROR(VLOOKUP($B38,Rose!AG$4:AL$32,4,FALSE)),,VLOOKUP($B38,Rose!AG$4:AL$32,4,FALSE))</f>
        <v>0</v>
      </c>
      <c r="X38" s="11">
        <f>IF(ISERROR(VLOOKUP($B38,Rose!AN$4:AS$32,4,FALSE)),,VLOOKUP($B38,Rose!AN$4:AS$32,4,FALSE))</f>
        <v>0</v>
      </c>
      <c r="Y38" s="11">
        <f>IF(ISERROR(VLOOKUP($B38,Rose!AU$4:AZ$32,4,FALSE)),,VLOOKUP($B38,Rose!AU$4:AZ$32,4,FALSE))</f>
        <v>0</v>
      </c>
      <c r="Z38" s="11">
        <f>IF(ISERROR(VLOOKUP($B38,Rose!BB$4:BG$32,4,FALSE)),,VLOOKUP($B38,Rose!BB$4:BG$32,4,FALSE))</f>
        <v>0</v>
      </c>
      <c r="AA38" s="11">
        <f>IF(ISERROR(VLOOKUP($B38,Rose!BI$4:BN$32,4,FALSE)),,VLOOKUP($B38,Rose!BI$4:BN$32,4,FALSE))</f>
        <v>0</v>
      </c>
      <c r="AB38" s="11">
        <f>IF(ISERROR(VLOOKUP($B38,Rose!BP$4:BU$32,4,FALSE)),,VLOOKUP($B38,Rose!BP$4:BU$32,4,FALSE))</f>
        <v>0</v>
      </c>
    </row>
    <row r="39" spans="1:28" ht="20" customHeight="1" x14ac:dyDescent="0.15">
      <c r="A39" s="11" t="s">
        <v>35</v>
      </c>
      <c r="B39" s="11" t="s">
        <v>305</v>
      </c>
      <c r="C39" s="11" t="s">
        <v>94</v>
      </c>
      <c r="D39" s="11">
        <v>15</v>
      </c>
      <c r="E39" s="11">
        <v>19</v>
      </c>
      <c r="F39" s="11">
        <v>5.9671099999999999</v>
      </c>
      <c r="G39" s="11">
        <v>5.8355300000000003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3</v>
      </c>
      <c r="N39" s="11">
        <v>1</v>
      </c>
      <c r="O39" s="11">
        <v>0</v>
      </c>
      <c r="Q39" s="13"/>
      <c r="R39" s="13"/>
      <c r="S39" s="11">
        <f>IF(ISERROR(VLOOKUP($B39,Rose!D$4:J$32,4,FALSE)),,VLOOKUP($B39,Rose!D$4:J$32,4,FALSE))</f>
        <v>0</v>
      </c>
      <c r="T39" s="11">
        <f>IF(ISERROR(VLOOKUP($B39,Rose!L$4:Q$32,4,FALSE)),,VLOOKUP($B39,Rose!L$4:Q$32,4,FALSE))</f>
        <v>0</v>
      </c>
      <c r="U39" s="11">
        <f>IF(ISERROR(VLOOKUP($B39,Rose!S$4:X$32,4,FALSE)),,VLOOKUP($B39,Rose!S$4:X$32,4,FALSE))</f>
        <v>0</v>
      </c>
      <c r="V39" s="11">
        <f>IF(ISERROR(VLOOKUP($B39,Rose!Z$4:AE$32,4,FALSE)),,VLOOKUP($B39,Rose!Z$4:AE$32,4,FALSE))</f>
        <v>0</v>
      </c>
      <c r="W39" s="11">
        <f>IF(ISERROR(VLOOKUP($B39,Rose!AG$4:AL$32,4,FALSE)),,VLOOKUP($B39,Rose!AG$4:AL$32,4,FALSE))</f>
        <v>1</v>
      </c>
      <c r="X39" s="11">
        <f>IF(ISERROR(VLOOKUP($B39,Rose!AN$4:AS$32,4,FALSE)),,VLOOKUP($B39,Rose!AN$4:AS$32,4,FALSE))</f>
        <v>0</v>
      </c>
      <c r="Y39" s="11">
        <f>IF(ISERROR(VLOOKUP($B39,Rose!AU$4:AZ$32,4,FALSE)),,VLOOKUP($B39,Rose!AU$4:AZ$32,4,FALSE))</f>
        <v>0</v>
      </c>
      <c r="Z39" s="11">
        <f>IF(ISERROR(VLOOKUP($B39,Rose!BB$4:BG$32,4,FALSE)),,VLOOKUP($B39,Rose!BB$4:BG$32,4,FALSE))</f>
        <v>0</v>
      </c>
      <c r="AA39" s="11">
        <f>IF(ISERROR(VLOOKUP($B39,Rose!BI$4:BN$32,4,FALSE)),,VLOOKUP($B39,Rose!BI$4:BN$32,4,FALSE))</f>
        <v>0</v>
      </c>
      <c r="AB39" s="11">
        <f>IF(ISERROR(VLOOKUP($B39,Rose!BP$4:BU$32,4,FALSE)),,VLOOKUP($B39,Rose!BP$4:BU$32,4,FALSE))</f>
        <v>0</v>
      </c>
    </row>
    <row r="40" spans="1:28" ht="20" customHeight="1" x14ac:dyDescent="0.15">
      <c r="A40" s="11" t="s">
        <v>35</v>
      </c>
      <c r="B40" s="11" t="s">
        <v>241</v>
      </c>
      <c r="C40" s="11" t="s">
        <v>95</v>
      </c>
      <c r="D40" s="11">
        <v>31</v>
      </c>
      <c r="E40" s="11">
        <v>12</v>
      </c>
      <c r="F40" s="11">
        <v>6.2291699999999999</v>
      </c>
      <c r="G40" s="11">
        <v>6.5208300000000001</v>
      </c>
      <c r="H40" s="11">
        <v>1</v>
      </c>
      <c r="I40" s="11">
        <v>0</v>
      </c>
      <c r="J40" s="11">
        <v>0</v>
      </c>
      <c r="K40" s="11">
        <v>0</v>
      </c>
      <c r="L40" s="11">
        <v>2</v>
      </c>
      <c r="M40" s="11">
        <v>3</v>
      </c>
      <c r="N40" s="11">
        <v>0</v>
      </c>
      <c r="O40" s="11">
        <v>0</v>
      </c>
      <c r="Q40" s="13"/>
      <c r="R40" s="13"/>
      <c r="S40" s="11">
        <f>IF(ISERROR(VLOOKUP($B40,Rose!D$4:J$32,4,FALSE)),,VLOOKUP($B40,Rose!D$4:J$32,4,FALSE))</f>
        <v>0</v>
      </c>
      <c r="T40" s="11">
        <f>IF(ISERROR(VLOOKUP($B40,Rose!L$4:Q$32,4,FALSE)),,VLOOKUP($B40,Rose!L$4:Q$32,4,FALSE))</f>
        <v>0</v>
      </c>
      <c r="U40" s="11">
        <f>IF(ISERROR(VLOOKUP($B40,Rose!S$4:X$32,4,FALSE)),,VLOOKUP($B40,Rose!S$4:X$32,4,FALSE))</f>
        <v>0</v>
      </c>
      <c r="V40" s="11">
        <f>IF(ISERROR(VLOOKUP($B40,Rose!Z$4:AE$32,4,FALSE)),,VLOOKUP($B40,Rose!Z$4:AE$32,4,FALSE))</f>
        <v>0</v>
      </c>
      <c r="W40" s="11">
        <f>IF(ISERROR(VLOOKUP($B40,Rose!AG$4:AL$32,4,FALSE)),,VLOOKUP($B40,Rose!AG$4:AL$32,4,FALSE))</f>
        <v>0</v>
      </c>
      <c r="X40" s="11">
        <f>IF(ISERROR(VLOOKUP($B40,Rose!AN$4:AS$32,4,FALSE)),,VLOOKUP($B40,Rose!AN$4:AS$32,4,FALSE))</f>
        <v>0</v>
      </c>
      <c r="Y40" s="11">
        <f>IF(ISERROR(VLOOKUP($B40,Rose!AU$4:AZ$32,4,FALSE)),,VLOOKUP($B40,Rose!AU$4:AZ$32,4,FALSE))</f>
        <v>0</v>
      </c>
      <c r="Z40" s="11">
        <f>IF(ISERROR(VLOOKUP($B40,Rose!BB$4:BG$32,4,FALSE)),,VLOOKUP($B40,Rose!BB$4:BG$32,4,FALSE))</f>
        <v>0</v>
      </c>
      <c r="AA40" s="11">
        <f>IF(ISERROR(VLOOKUP($B40,Rose!BI$4:BN$32,4,FALSE)),,VLOOKUP($B40,Rose!BI$4:BN$32,4,FALSE))</f>
        <v>0</v>
      </c>
      <c r="AB40" s="11">
        <f>IF(ISERROR(VLOOKUP($B40,Rose!BP$4:BU$32,4,FALSE)),,VLOOKUP($B40,Rose!BP$4:BU$32,4,FALSE))</f>
        <v>0</v>
      </c>
    </row>
    <row r="41" spans="1:28" ht="20" customHeight="1" x14ac:dyDescent="0.15">
      <c r="A41" s="11" t="s">
        <v>35</v>
      </c>
      <c r="B41" s="11" t="s">
        <v>594</v>
      </c>
      <c r="C41" s="11" t="s">
        <v>521</v>
      </c>
      <c r="D41" s="11">
        <v>6</v>
      </c>
      <c r="E41" s="11">
        <v>5</v>
      </c>
      <c r="F41" s="11">
        <v>5.0999999999999996</v>
      </c>
      <c r="G41" s="11">
        <v>4.7625000000000002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1</v>
      </c>
      <c r="N41" s="11">
        <v>1</v>
      </c>
      <c r="O41" s="11">
        <v>0</v>
      </c>
      <c r="Q41" s="13"/>
      <c r="R41" s="13"/>
      <c r="S41" s="11">
        <f>IF(ISERROR(VLOOKUP($B41,Rose!D$4:J$32,4,FALSE)),,VLOOKUP($B41,Rose!D$4:J$32,4,FALSE))</f>
        <v>0</v>
      </c>
      <c r="T41" s="11">
        <f>IF(ISERROR(VLOOKUP($B41,Rose!L$4:Q$32,4,FALSE)),,VLOOKUP($B41,Rose!L$4:Q$32,4,FALSE))</f>
        <v>0</v>
      </c>
      <c r="U41" s="11">
        <f>IF(ISERROR(VLOOKUP($B41,Rose!S$4:X$32,4,FALSE)),,VLOOKUP($B41,Rose!S$4:X$32,4,FALSE))</f>
        <v>0</v>
      </c>
      <c r="V41" s="11">
        <f>IF(ISERROR(VLOOKUP($B41,Rose!Z$4:AE$32,4,FALSE)),,VLOOKUP($B41,Rose!Z$4:AE$32,4,FALSE))</f>
        <v>0</v>
      </c>
      <c r="W41" s="11">
        <f>IF(ISERROR(VLOOKUP($B41,Rose!AG$4:AL$32,4,FALSE)),,VLOOKUP($B41,Rose!AG$4:AL$32,4,FALSE))</f>
        <v>0</v>
      </c>
      <c r="X41" s="11">
        <f>IF(ISERROR(VLOOKUP($B41,Rose!AN$4:AS$32,4,FALSE)),,VLOOKUP($B41,Rose!AN$4:AS$32,4,FALSE))</f>
        <v>0</v>
      </c>
      <c r="Y41" s="11">
        <f>IF(ISERROR(VLOOKUP($B41,Rose!AU$4:AZ$32,4,FALSE)),,VLOOKUP($B41,Rose!AU$4:AZ$32,4,FALSE))</f>
        <v>0</v>
      </c>
      <c r="Z41" s="11">
        <f>IF(ISERROR(VLOOKUP($B41,Rose!BB$4:BG$32,4,FALSE)),,VLOOKUP($B41,Rose!BB$4:BG$32,4,FALSE))</f>
        <v>0</v>
      </c>
      <c r="AA41" s="11">
        <f>IF(ISERROR(VLOOKUP($B41,Rose!BI$4:BN$32,4,FALSE)),,VLOOKUP($B41,Rose!BI$4:BN$32,4,FALSE))</f>
        <v>0</v>
      </c>
      <c r="AB41" s="11">
        <f>IF(ISERROR(VLOOKUP($B41,Rose!BP$4:BU$32,4,FALSE)),,VLOOKUP($B41,Rose!BP$4:BU$32,4,FALSE))</f>
        <v>0</v>
      </c>
    </row>
    <row r="42" spans="1:28" ht="20" customHeight="1" x14ac:dyDescent="0.15">
      <c r="A42" s="11" t="s">
        <v>35</v>
      </c>
      <c r="B42" s="11" t="s">
        <v>685</v>
      </c>
      <c r="C42" s="11" t="s">
        <v>90</v>
      </c>
      <c r="D42" s="11">
        <v>38</v>
      </c>
      <c r="E42" s="11">
        <v>15</v>
      </c>
      <c r="F42" s="11">
        <v>6.0452399999999997</v>
      </c>
      <c r="G42" s="11">
        <v>6.7827400000000004</v>
      </c>
      <c r="H42" s="11">
        <v>3</v>
      </c>
      <c r="I42" s="11">
        <v>0</v>
      </c>
      <c r="J42" s="11">
        <v>0</v>
      </c>
      <c r="K42" s="11">
        <v>0</v>
      </c>
      <c r="L42" s="11">
        <v>2</v>
      </c>
      <c r="M42" s="11">
        <v>1</v>
      </c>
      <c r="N42" s="11">
        <v>0</v>
      </c>
      <c r="O42" s="11">
        <v>0</v>
      </c>
      <c r="Q42" s="13"/>
      <c r="R42" s="13"/>
      <c r="S42" s="11">
        <f>IF(ISERROR(VLOOKUP($B42,Rose!D$4:J$32,4,FALSE)),,VLOOKUP($B42,Rose!D$4:J$32,4,FALSE))</f>
        <v>0</v>
      </c>
      <c r="T42" s="11">
        <f>IF(ISERROR(VLOOKUP($B42,Rose!L$4:Q$32,4,FALSE)),,VLOOKUP($B42,Rose!L$4:Q$32,4,FALSE))</f>
        <v>0</v>
      </c>
      <c r="U42" s="11">
        <f>IF(ISERROR(VLOOKUP($B42,Rose!S$4:X$32,4,FALSE)),,VLOOKUP($B42,Rose!S$4:X$32,4,FALSE))</f>
        <v>0</v>
      </c>
      <c r="V42" s="11">
        <f>IF(ISERROR(VLOOKUP($B42,Rose!Z$4:AE$32,4,FALSE)),,VLOOKUP($B42,Rose!Z$4:AE$32,4,FALSE))</f>
        <v>0</v>
      </c>
      <c r="W42" s="11">
        <f>IF(ISERROR(VLOOKUP($B42,Rose!AG$4:AL$32,4,FALSE)),,VLOOKUP($B42,Rose!AG$4:AL$32,4,FALSE))</f>
        <v>0</v>
      </c>
      <c r="X42" s="11">
        <f>IF(ISERROR(VLOOKUP($B42,Rose!AN$4:AS$32,4,FALSE)),,VLOOKUP($B42,Rose!AN$4:AS$32,4,FALSE))</f>
        <v>0</v>
      </c>
      <c r="Y42" s="11">
        <f>IF(ISERROR(VLOOKUP($B42,Rose!AU$4:AZ$32,4,FALSE)),,VLOOKUP($B42,Rose!AU$4:AZ$32,4,FALSE))</f>
        <v>16</v>
      </c>
      <c r="Z42" s="11">
        <f>IF(ISERROR(VLOOKUP($B42,Rose!BB$4:BG$32,4,FALSE)),,VLOOKUP($B42,Rose!BB$4:BG$32,4,FALSE))</f>
        <v>0</v>
      </c>
      <c r="AA42" s="11">
        <f>IF(ISERROR(VLOOKUP($B42,Rose!BI$4:BN$32,4,FALSE)),,VLOOKUP($B42,Rose!BI$4:BN$32,4,FALSE))</f>
        <v>0</v>
      </c>
      <c r="AB42" s="11">
        <f>IF(ISERROR(VLOOKUP($B42,Rose!BP$4:BU$32,4,FALSE)),,VLOOKUP($B42,Rose!BP$4:BU$32,4,FALSE))</f>
        <v>0</v>
      </c>
    </row>
    <row r="43" spans="1:28" ht="20" customHeight="1" x14ac:dyDescent="0.15">
      <c r="A43" s="11" t="s">
        <v>35</v>
      </c>
      <c r="B43" s="11" t="s">
        <v>581</v>
      </c>
      <c r="C43" s="11" t="s">
        <v>519</v>
      </c>
      <c r="D43" s="11">
        <v>20</v>
      </c>
      <c r="E43" s="11">
        <v>21</v>
      </c>
      <c r="F43" s="11">
        <v>5.9321400000000004</v>
      </c>
      <c r="G43" s="11">
        <v>6.0062499999999996</v>
      </c>
      <c r="H43" s="11">
        <v>1</v>
      </c>
      <c r="I43" s="11">
        <v>0</v>
      </c>
      <c r="J43" s="11">
        <v>0</v>
      </c>
      <c r="K43" s="11">
        <v>0</v>
      </c>
      <c r="L43" s="11">
        <v>0</v>
      </c>
      <c r="M43" s="11">
        <v>3</v>
      </c>
      <c r="N43" s="11">
        <v>0</v>
      </c>
      <c r="O43" s="11">
        <v>0</v>
      </c>
      <c r="Q43" s="13"/>
      <c r="R43" s="13"/>
      <c r="S43" s="11">
        <f>IF(ISERROR(VLOOKUP($B43,Rose!D$4:J$32,4,FALSE)),,VLOOKUP($B43,Rose!D$4:J$32,4,FALSE))</f>
        <v>0</v>
      </c>
      <c r="T43" s="11">
        <f>IF(ISERROR(VLOOKUP($B43,Rose!L$4:Q$32,4,FALSE)),,VLOOKUP($B43,Rose!L$4:Q$32,4,FALSE))</f>
        <v>1</v>
      </c>
      <c r="U43" s="11">
        <f>IF(ISERROR(VLOOKUP($B43,Rose!S$4:X$32,4,FALSE)),,VLOOKUP($B43,Rose!S$4:X$32,4,FALSE))</f>
        <v>0</v>
      </c>
      <c r="V43" s="11">
        <f>IF(ISERROR(VLOOKUP($B43,Rose!Z$4:AE$32,4,FALSE)),,VLOOKUP($B43,Rose!Z$4:AE$32,4,FALSE))</f>
        <v>0</v>
      </c>
      <c r="W43" s="11">
        <f>IF(ISERROR(VLOOKUP($B43,Rose!AG$4:AL$32,4,FALSE)),,VLOOKUP($B43,Rose!AG$4:AL$32,4,FALSE))</f>
        <v>0</v>
      </c>
      <c r="X43" s="11">
        <f>IF(ISERROR(VLOOKUP($B43,Rose!AN$4:AS$32,4,FALSE)),,VLOOKUP($B43,Rose!AN$4:AS$32,4,FALSE))</f>
        <v>0</v>
      </c>
      <c r="Y43" s="11">
        <f>IF(ISERROR(VLOOKUP($B43,Rose!AU$4:AZ$32,4,FALSE)),,VLOOKUP($B43,Rose!AU$4:AZ$32,4,FALSE))</f>
        <v>0</v>
      </c>
      <c r="Z43" s="11">
        <f>IF(ISERROR(VLOOKUP($B43,Rose!BB$4:BG$32,4,FALSE)),,VLOOKUP($B43,Rose!BB$4:BG$32,4,FALSE))</f>
        <v>0</v>
      </c>
      <c r="AA43" s="11">
        <f>IF(ISERROR(VLOOKUP($B43,Rose!BI$4:BN$32,4,FALSE)),,VLOOKUP($B43,Rose!BI$4:BN$32,4,FALSE))</f>
        <v>0</v>
      </c>
      <c r="AB43" s="11">
        <f>IF(ISERROR(VLOOKUP($B43,Rose!BP$4:BU$32,4,FALSE)),,VLOOKUP($B43,Rose!BP$4:BU$32,4,FALSE))</f>
        <v>0</v>
      </c>
    </row>
    <row r="44" spans="1:28" ht="20" customHeight="1" x14ac:dyDescent="0.15">
      <c r="A44" s="11" t="s">
        <v>35</v>
      </c>
      <c r="B44" s="11" t="s">
        <v>693</v>
      </c>
      <c r="C44" s="11" t="s">
        <v>93</v>
      </c>
      <c r="D44" s="11">
        <v>1</v>
      </c>
      <c r="E44" s="11">
        <v>2</v>
      </c>
      <c r="F44" s="11">
        <v>6</v>
      </c>
      <c r="G44" s="11">
        <v>6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Q44" s="13"/>
      <c r="R44" s="13"/>
      <c r="S44" s="11">
        <f>IF(ISERROR(VLOOKUP($B44,Rose!D$4:J$32,4,FALSE)),,VLOOKUP($B44,Rose!D$4:J$32,4,FALSE))</f>
        <v>0</v>
      </c>
      <c r="T44" s="11">
        <f>IF(ISERROR(VLOOKUP($B44,Rose!L$4:Q$32,4,FALSE)),,VLOOKUP($B44,Rose!L$4:Q$32,4,FALSE))</f>
        <v>0</v>
      </c>
      <c r="U44" s="11">
        <f>IF(ISERROR(VLOOKUP($B44,Rose!S$4:X$32,4,FALSE)),,VLOOKUP($B44,Rose!S$4:X$32,4,FALSE))</f>
        <v>0</v>
      </c>
      <c r="V44" s="11">
        <f>IF(ISERROR(VLOOKUP($B44,Rose!Z$4:AE$32,4,FALSE)),,VLOOKUP($B44,Rose!Z$4:AE$32,4,FALSE))</f>
        <v>0</v>
      </c>
      <c r="W44" s="11">
        <f>IF(ISERROR(VLOOKUP($B44,Rose!AG$4:AL$32,4,FALSE)),,VLOOKUP($B44,Rose!AG$4:AL$32,4,FALSE))</f>
        <v>0</v>
      </c>
      <c r="X44" s="11">
        <f>IF(ISERROR(VLOOKUP($B44,Rose!AN$4:AS$32,4,FALSE)),,VLOOKUP($B44,Rose!AN$4:AS$32,4,FALSE))</f>
        <v>0</v>
      </c>
      <c r="Y44" s="11">
        <f>IF(ISERROR(VLOOKUP($B44,Rose!AU$4:AZ$32,4,FALSE)),,VLOOKUP($B44,Rose!AU$4:AZ$32,4,FALSE))</f>
        <v>0</v>
      </c>
      <c r="Z44" s="11">
        <f>IF(ISERROR(VLOOKUP($B44,Rose!BB$4:BG$32,4,FALSE)),,VLOOKUP($B44,Rose!BB$4:BG$32,4,FALSE))</f>
        <v>0</v>
      </c>
      <c r="AA44" s="11">
        <f>IF(ISERROR(VLOOKUP($B44,Rose!BI$4:BN$32,4,FALSE)),,VLOOKUP($B44,Rose!BI$4:BN$32,4,FALSE))</f>
        <v>0</v>
      </c>
      <c r="AB44" s="11">
        <f>IF(ISERROR(VLOOKUP($B44,Rose!BP$4:BU$32,4,FALSE)),,VLOOKUP($B44,Rose!BP$4:BU$32,4,FALSE))</f>
        <v>0</v>
      </c>
    </row>
    <row r="45" spans="1:28" ht="20" customHeight="1" x14ac:dyDescent="0.15">
      <c r="A45" s="11" t="s">
        <v>35</v>
      </c>
      <c r="B45" s="11" t="s">
        <v>435</v>
      </c>
      <c r="C45" s="11" t="s">
        <v>664</v>
      </c>
      <c r="D45" s="11">
        <v>11</v>
      </c>
      <c r="E45" s="11">
        <v>1</v>
      </c>
      <c r="F45" s="11">
        <v>1.25</v>
      </c>
      <c r="G45" s="11">
        <v>1.125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1</v>
      </c>
      <c r="N45" s="11">
        <v>0</v>
      </c>
      <c r="O45" s="11">
        <v>0</v>
      </c>
      <c r="Q45" s="13"/>
      <c r="R45" s="13"/>
      <c r="S45" s="11">
        <f>IF(ISERROR(VLOOKUP($B45,Rose!D$4:J$32,4,FALSE)),,VLOOKUP($B45,Rose!D$4:J$32,4,FALSE))</f>
        <v>0</v>
      </c>
      <c r="T45" s="11">
        <f>IF(ISERROR(VLOOKUP($B45,Rose!L$4:Q$32,4,FALSE)),,VLOOKUP($B45,Rose!L$4:Q$32,4,FALSE))</f>
        <v>0</v>
      </c>
      <c r="U45" s="11">
        <f>IF(ISERROR(VLOOKUP($B45,Rose!S$4:X$32,4,FALSE)),,VLOOKUP($B45,Rose!S$4:X$32,4,FALSE))</f>
        <v>0</v>
      </c>
      <c r="V45" s="11">
        <f>IF(ISERROR(VLOOKUP($B45,Rose!Z$4:AE$32,4,FALSE)),,VLOOKUP($B45,Rose!Z$4:AE$32,4,FALSE))</f>
        <v>0</v>
      </c>
      <c r="W45" s="11">
        <f>IF(ISERROR(VLOOKUP($B45,Rose!AG$4:AL$32,4,FALSE)),,VLOOKUP($B45,Rose!AG$4:AL$32,4,FALSE))</f>
        <v>0</v>
      </c>
      <c r="X45" s="11">
        <f>IF(ISERROR(VLOOKUP($B45,Rose!AN$4:AS$32,4,FALSE)),,VLOOKUP($B45,Rose!AN$4:AS$32,4,FALSE))</f>
        <v>0</v>
      </c>
      <c r="Y45" s="11">
        <f>IF(ISERROR(VLOOKUP($B45,Rose!AU$4:AZ$32,4,FALSE)),,VLOOKUP($B45,Rose!AU$4:AZ$32,4,FALSE))</f>
        <v>0</v>
      </c>
      <c r="Z45" s="11">
        <f>IF(ISERROR(VLOOKUP($B45,Rose!BB$4:BG$32,4,FALSE)),,VLOOKUP($B45,Rose!BB$4:BG$32,4,FALSE))</f>
        <v>0</v>
      </c>
      <c r="AA45" s="11">
        <f>IF(ISERROR(VLOOKUP($B45,Rose!BI$4:BN$32,4,FALSE)),,VLOOKUP($B45,Rose!BI$4:BN$32,4,FALSE))</f>
        <v>0</v>
      </c>
      <c r="AB45" s="11">
        <f>IF(ISERROR(VLOOKUP($B45,Rose!BP$4:BU$32,4,FALSE)),,VLOOKUP($B45,Rose!BP$4:BU$32,4,FALSE))</f>
        <v>0</v>
      </c>
    </row>
    <row r="46" spans="1:28" ht="20" customHeight="1" x14ac:dyDescent="0.15">
      <c r="A46" s="11" t="s">
        <v>35</v>
      </c>
      <c r="B46" s="11" t="s">
        <v>82</v>
      </c>
      <c r="C46" s="11" t="s">
        <v>91</v>
      </c>
      <c r="D46" s="11">
        <v>59</v>
      </c>
      <c r="E46" s="11">
        <v>16</v>
      </c>
      <c r="F46" s="11">
        <v>6.2703100000000003</v>
      </c>
      <c r="G46" s="11">
        <v>6.9265600000000003</v>
      </c>
      <c r="H46" s="11">
        <v>4</v>
      </c>
      <c r="I46" s="11">
        <v>0</v>
      </c>
      <c r="J46" s="11">
        <v>0</v>
      </c>
      <c r="K46" s="11">
        <v>1</v>
      </c>
      <c r="L46" s="11">
        <v>2</v>
      </c>
      <c r="M46" s="11">
        <v>2</v>
      </c>
      <c r="N46" s="11">
        <v>0</v>
      </c>
      <c r="O46" s="11">
        <v>0</v>
      </c>
      <c r="Q46" s="13"/>
      <c r="R46" s="13"/>
      <c r="S46" s="11">
        <f>IF(ISERROR(VLOOKUP($B46,Rose!D$4:J$32,4,FALSE)),,VLOOKUP($B46,Rose!D$4:J$32,4,FALSE))</f>
        <v>0</v>
      </c>
      <c r="T46" s="11">
        <f>IF(ISERROR(VLOOKUP($B46,Rose!L$4:Q$32,4,FALSE)),,VLOOKUP($B46,Rose!L$4:Q$32,4,FALSE))</f>
        <v>0</v>
      </c>
      <c r="U46" s="11">
        <f>IF(ISERROR(VLOOKUP($B46,Rose!S$4:X$32,4,FALSE)),,VLOOKUP($B46,Rose!S$4:X$32,4,FALSE))</f>
        <v>0</v>
      </c>
      <c r="V46" s="11">
        <f>IF(ISERROR(VLOOKUP($B46,Rose!Z$4:AE$32,4,FALSE)),,VLOOKUP($B46,Rose!Z$4:AE$32,4,FALSE))</f>
        <v>0</v>
      </c>
      <c r="W46" s="11">
        <f>IF(ISERROR(VLOOKUP($B46,Rose!AG$4:AL$32,4,FALSE)),,VLOOKUP($B46,Rose!AG$4:AL$32,4,FALSE))</f>
        <v>0</v>
      </c>
      <c r="X46" s="11">
        <f>IF(ISERROR(VLOOKUP($B46,Rose!AN$4:AS$32,4,FALSE)),,VLOOKUP($B46,Rose!AN$4:AS$32,4,FALSE))</f>
        <v>0</v>
      </c>
      <c r="Y46" s="11">
        <f>IF(ISERROR(VLOOKUP($B46,Rose!AU$4:AZ$32,4,FALSE)),,VLOOKUP($B46,Rose!AU$4:AZ$32,4,FALSE))</f>
        <v>0</v>
      </c>
      <c r="Z46" s="11">
        <f>IF(ISERROR(VLOOKUP($B46,Rose!BB$4:BG$32,4,FALSE)),,VLOOKUP($B46,Rose!BB$4:BG$32,4,FALSE))</f>
        <v>25</v>
      </c>
      <c r="AA46" s="11">
        <f>IF(ISERROR(VLOOKUP($B46,Rose!BI$4:BN$32,4,FALSE)),,VLOOKUP($B46,Rose!BI$4:BN$32,4,FALSE))</f>
        <v>0</v>
      </c>
      <c r="AB46" s="11">
        <f>IF(ISERROR(VLOOKUP($B46,Rose!BP$4:BU$32,4,FALSE)),,VLOOKUP($B46,Rose!BP$4:BU$32,4,FALSE))</f>
        <v>0</v>
      </c>
    </row>
    <row r="47" spans="1:28" ht="20" customHeight="1" x14ac:dyDescent="0.15">
      <c r="A47" s="11" t="s">
        <v>35</v>
      </c>
      <c r="B47" s="11" t="s">
        <v>595</v>
      </c>
      <c r="C47" s="11" t="s">
        <v>517</v>
      </c>
      <c r="D47" s="11">
        <v>15</v>
      </c>
      <c r="E47" s="11">
        <v>10</v>
      </c>
      <c r="F47" s="11">
        <v>6.0541700000000001</v>
      </c>
      <c r="G47" s="11">
        <v>5.9458299999999999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</v>
      </c>
      <c r="N47" s="11">
        <v>0</v>
      </c>
      <c r="O47" s="11">
        <v>0</v>
      </c>
      <c r="Q47" s="13"/>
      <c r="R47" s="13"/>
      <c r="S47" s="11">
        <f>IF(ISERROR(VLOOKUP($B47,Rose!D$4:J$32,4,FALSE)),,VLOOKUP($B47,Rose!D$4:J$32,4,FALSE))</f>
        <v>0</v>
      </c>
      <c r="T47" s="11">
        <f>IF(ISERROR(VLOOKUP($B47,Rose!L$4:Q$32,4,FALSE)),,VLOOKUP($B47,Rose!L$4:Q$32,4,FALSE))</f>
        <v>0</v>
      </c>
      <c r="U47" s="11">
        <f>IF(ISERROR(VLOOKUP($B47,Rose!S$4:X$32,4,FALSE)),,VLOOKUP($B47,Rose!S$4:X$32,4,FALSE))</f>
        <v>0</v>
      </c>
      <c r="V47" s="11">
        <f>IF(ISERROR(VLOOKUP($B47,Rose!Z$4:AE$32,4,FALSE)),,VLOOKUP($B47,Rose!Z$4:AE$32,4,FALSE))</f>
        <v>0</v>
      </c>
      <c r="W47" s="11">
        <f>IF(ISERROR(VLOOKUP($B47,Rose!AG$4:AL$32,4,FALSE)),,VLOOKUP($B47,Rose!AG$4:AL$32,4,FALSE))</f>
        <v>0</v>
      </c>
      <c r="X47" s="11">
        <f>IF(ISERROR(VLOOKUP($B47,Rose!AN$4:AS$32,4,FALSE)),,VLOOKUP($B47,Rose!AN$4:AS$32,4,FALSE))</f>
        <v>0</v>
      </c>
      <c r="Y47" s="11">
        <f>IF(ISERROR(VLOOKUP($B47,Rose!AU$4:AZ$32,4,FALSE)),,VLOOKUP($B47,Rose!AU$4:AZ$32,4,FALSE))</f>
        <v>0</v>
      </c>
      <c r="Z47" s="11">
        <f>IF(ISERROR(VLOOKUP($B47,Rose!BB$4:BG$32,4,FALSE)),,VLOOKUP($B47,Rose!BB$4:BG$32,4,FALSE))</f>
        <v>0</v>
      </c>
      <c r="AA47" s="11">
        <f>IF(ISERROR(VLOOKUP($B47,Rose!BI$4:BN$32,4,FALSE)),,VLOOKUP($B47,Rose!BI$4:BN$32,4,FALSE))</f>
        <v>0</v>
      </c>
      <c r="AB47" s="11">
        <f>IF(ISERROR(VLOOKUP($B47,Rose!BP$4:BU$32,4,FALSE)),,VLOOKUP($B47,Rose!BP$4:BU$32,4,FALSE))</f>
        <v>0</v>
      </c>
    </row>
    <row r="48" spans="1:28" ht="20" customHeight="1" x14ac:dyDescent="0.15">
      <c r="A48" s="11" t="s">
        <v>35</v>
      </c>
      <c r="B48" s="11" t="s">
        <v>216</v>
      </c>
      <c r="C48" s="11" t="s">
        <v>517</v>
      </c>
      <c r="D48" s="11">
        <v>20</v>
      </c>
      <c r="E48" s="11">
        <v>20</v>
      </c>
      <c r="F48" s="11">
        <v>5.7911200000000003</v>
      </c>
      <c r="G48" s="11">
        <v>6.1710500000000001</v>
      </c>
      <c r="H48" s="11">
        <v>3</v>
      </c>
      <c r="I48" s="11">
        <v>0</v>
      </c>
      <c r="J48" s="11">
        <v>0</v>
      </c>
      <c r="K48" s="11">
        <v>0</v>
      </c>
      <c r="L48" s="11">
        <v>0</v>
      </c>
      <c r="M48" s="11">
        <v>1</v>
      </c>
      <c r="N48" s="11">
        <v>1</v>
      </c>
      <c r="O48" s="11">
        <v>0</v>
      </c>
      <c r="Q48" s="13"/>
      <c r="R48" s="13"/>
      <c r="S48" s="11">
        <f>IF(ISERROR(VLOOKUP($B48,Rose!D$4:J$32,4,FALSE)),,VLOOKUP($B48,Rose!D$4:J$32,4,FALSE))</f>
        <v>12</v>
      </c>
      <c r="T48" s="11">
        <f>IF(ISERROR(VLOOKUP($B48,Rose!L$4:Q$32,4,FALSE)),,VLOOKUP($B48,Rose!L$4:Q$32,4,FALSE))</f>
        <v>0</v>
      </c>
      <c r="U48" s="11">
        <f>IF(ISERROR(VLOOKUP($B48,Rose!S$4:X$32,4,FALSE)),,VLOOKUP($B48,Rose!S$4:X$32,4,FALSE))</f>
        <v>0</v>
      </c>
      <c r="V48" s="11">
        <f>IF(ISERROR(VLOOKUP($B48,Rose!Z$4:AE$32,4,FALSE)),,VLOOKUP($B48,Rose!Z$4:AE$32,4,FALSE))</f>
        <v>0</v>
      </c>
      <c r="W48" s="11">
        <f>IF(ISERROR(VLOOKUP($B48,Rose!AG$4:AL$32,4,FALSE)),,VLOOKUP($B48,Rose!AG$4:AL$32,4,FALSE))</f>
        <v>0</v>
      </c>
      <c r="X48" s="11">
        <f>IF(ISERROR(VLOOKUP($B48,Rose!AN$4:AS$32,4,FALSE)),,VLOOKUP($B48,Rose!AN$4:AS$32,4,FALSE))</f>
        <v>0</v>
      </c>
      <c r="Y48" s="11">
        <f>IF(ISERROR(VLOOKUP($B48,Rose!AU$4:AZ$32,4,FALSE)),,VLOOKUP($B48,Rose!AU$4:AZ$32,4,FALSE))</f>
        <v>0</v>
      </c>
      <c r="Z48" s="11">
        <f>IF(ISERROR(VLOOKUP($B48,Rose!BB$4:BG$32,4,FALSE)),,VLOOKUP($B48,Rose!BB$4:BG$32,4,FALSE))</f>
        <v>0</v>
      </c>
      <c r="AA48" s="11">
        <f>IF(ISERROR(VLOOKUP($B48,Rose!BI$4:BN$32,4,FALSE)),,VLOOKUP($B48,Rose!BI$4:BN$32,4,FALSE))</f>
        <v>0</v>
      </c>
      <c r="AB48" s="11">
        <f>IF(ISERROR(VLOOKUP($B48,Rose!BP$4:BU$32,4,FALSE)),,VLOOKUP($B48,Rose!BP$4:BU$32,4,FALSE))</f>
        <v>0</v>
      </c>
    </row>
    <row r="49" spans="1:28" ht="20" customHeight="1" x14ac:dyDescent="0.15">
      <c r="A49" s="11" t="s">
        <v>35</v>
      </c>
      <c r="B49" s="11" t="s">
        <v>869</v>
      </c>
      <c r="C49" s="11" t="s">
        <v>521</v>
      </c>
      <c r="D49" s="11">
        <v>17</v>
      </c>
      <c r="E49" s="11">
        <v>3</v>
      </c>
      <c r="F49" s="11">
        <v>5.7916699999999999</v>
      </c>
      <c r="G49" s="11">
        <v>5.625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</v>
      </c>
      <c r="N49" s="11">
        <v>0</v>
      </c>
      <c r="O49" s="11">
        <v>0</v>
      </c>
      <c r="Q49" s="13"/>
      <c r="R49" s="13"/>
      <c r="S49" s="11">
        <f>IF(ISERROR(VLOOKUP($B49,Rose!D$4:J$32,4,FALSE)),,VLOOKUP($B49,Rose!D$4:J$32,4,FALSE))</f>
        <v>0</v>
      </c>
      <c r="T49" s="11">
        <f>IF(ISERROR(VLOOKUP($B49,Rose!L$4:Q$32,4,FALSE)),,VLOOKUP($B49,Rose!L$4:Q$32,4,FALSE))</f>
        <v>0</v>
      </c>
      <c r="U49" s="11">
        <f>IF(ISERROR(VLOOKUP($B49,Rose!S$4:X$32,4,FALSE)),,VLOOKUP($B49,Rose!S$4:X$32,4,FALSE))</f>
        <v>0</v>
      </c>
      <c r="V49" s="11">
        <f>IF(ISERROR(VLOOKUP($B49,Rose!Z$4:AE$32,4,FALSE)),,VLOOKUP($B49,Rose!Z$4:AE$32,4,FALSE))</f>
        <v>0</v>
      </c>
      <c r="W49" s="11">
        <f>IF(ISERROR(VLOOKUP($B49,Rose!AG$4:AL$32,4,FALSE)),,VLOOKUP($B49,Rose!AG$4:AL$32,4,FALSE))</f>
        <v>0</v>
      </c>
      <c r="X49" s="11">
        <f>IF(ISERROR(VLOOKUP($B49,Rose!AN$4:AS$32,4,FALSE)),,VLOOKUP($B49,Rose!AN$4:AS$32,4,FALSE))</f>
        <v>0</v>
      </c>
      <c r="Y49" s="11">
        <f>IF(ISERROR(VLOOKUP($B49,Rose!AU$4:AZ$32,4,FALSE)),,VLOOKUP($B49,Rose!AU$4:AZ$32,4,FALSE))</f>
        <v>0</v>
      </c>
      <c r="Z49" s="11">
        <f>IF(ISERROR(VLOOKUP($B49,Rose!BB$4:BG$32,4,FALSE)),,VLOOKUP($B49,Rose!BB$4:BG$32,4,FALSE))</f>
        <v>0</v>
      </c>
      <c r="AA49" s="11">
        <f>IF(ISERROR(VLOOKUP($B49,Rose!BI$4:BN$32,4,FALSE)),,VLOOKUP($B49,Rose!BI$4:BN$32,4,FALSE))</f>
        <v>0</v>
      </c>
      <c r="AB49" s="11">
        <f>IF(ISERROR(VLOOKUP($B49,Rose!BP$4:BU$32,4,FALSE)),,VLOOKUP($B49,Rose!BP$4:BU$32,4,FALSE))</f>
        <v>0</v>
      </c>
    </row>
    <row r="50" spans="1:28" ht="20" customHeight="1" x14ac:dyDescent="0.15">
      <c r="A50" s="11" t="s">
        <v>35</v>
      </c>
      <c r="B50" s="11" t="s">
        <v>893</v>
      </c>
      <c r="C50" s="11" t="s">
        <v>99</v>
      </c>
      <c r="D50" s="11">
        <v>17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Q50" s="13"/>
      <c r="R50" s="13"/>
      <c r="S50" s="11">
        <f>IF(ISERROR(VLOOKUP($B50,Rose!D$4:J$32,4,FALSE)),,VLOOKUP($B50,Rose!D$4:J$32,4,FALSE))</f>
        <v>0</v>
      </c>
      <c r="T50" s="11">
        <f>IF(ISERROR(VLOOKUP($B50,Rose!L$4:Q$32,4,FALSE)),,VLOOKUP($B50,Rose!L$4:Q$32,4,FALSE))</f>
        <v>0</v>
      </c>
      <c r="U50" s="11">
        <f>IF(ISERROR(VLOOKUP($B50,Rose!S$4:X$32,4,FALSE)),,VLOOKUP($B50,Rose!S$4:X$32,4,FALSE))</f>
        <v>0</v>
      </c>
      <c r="V50" s="11">
        <f>IF(ISERROR(VLOOKUP($B50,Rose!Z$4:AE$32,4,FALSE)),,VLOOKUP($B50,Rose!Z$4:AE$32,4,FALSE))</f>
        <v>0</v>
      </c>
      <c r="W50" s="11">
        <f>IF(ISERROR(VLOOKUP($B50,Rose!AG$4:AL$32,4,FALSE)),,VLOOKUP($B50,Rose!AG$4:AL$32,4,FALSE))</f>
        <v>0</v>
      </c>
      <c r="X50" s="11">
        <f>IF(ISERROR(VLOOKUP($B50,Rose!AN$4:AS$32,4,FALSE)),,VLOOKUP($B50,Rose!AN$4:AS$32,4,FALSE))</f>
        <v>0</v>
      </c>
      <c r="Y50" s="11">
        <f>IF(ISERROR(VLOOKUP($B50,Rose!AU$4:AZ$32,4,FALSE)),,VLOOKUP($B50,Rose!AU$4:AZ$32,4,FALSE))</f>
        <v>0</v>
      </c>
      <c r="Z50" s="11">
        <f>IF(ISERROR(VLOOKUP($B50,Rose!BB$4:BG$32,4,FALSE)),,VLOOKUP($B50,Rose!BB$4:BG$32,4,FALSE))</f>
        <v>19</v>
      </c>
      <c r="AA50" s="11">
        <f>IF(ISERROR(VLOOKUP($B50,Rose!BI$4:BN$32,4,FALSE)),,VLOOKUP($B50,Rose!BI$4:BN$32,4,FALSE))</f>
        <v>0</v>
      </c>
      <c r="AB50" s="11">
        <f>IF(ISERROR(VLOOKUP($B50,Rose!BP$4:BU$32,4,FALSE)),,VLOOKUP($B50,Rose!BP$4:BU$32,4,FALSE))</f>
        <v>0</v>
      </c>
    </row>
    <row r="51" spans="1:28" ht="20" customHeight="1" x14ac:dyDescent="0.15">
      <c r="A51" s="11" t="s">
        <v>35</v>
      </c>
      <c r="B51" s="11" t="s">
        <v>731</v>
      </c>
      <c r="C51" s="11" t="s">
        <v>90</v>
      </c>
      <c r="D51" s="11">
        <v>1</v>
      </c>
      <c r="E51" s="11">
        <v>2</v>
      </c>
      <c r="F51" s="11">
        <v>6</v>
      </c>
      <c r="G51" s="11">
        <v>6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Q51" s="13"/>
      <c r="R51" s="13"/>
      <c r="S51" s="11">
        <f>IF(ISERROR(VLOOKUP($B51,Rose!D$4:J$32,4,FALSE)),,VLOOKUP($B51,Rose!D$4:J$32,4,FALSE))</f>
        <v>0</v>
      </c>
      <c r="T51" s="11">
        <f>IF(ISERROR(VLOOKUP($B51,Rose!L$4:Q$32,4,FALSE)),,VLOOKUP($B51,Rose!L$4:Q$32,4,FALSE))</f>
        <v>0</v>
      </c>
      <c r="U51" s="11">
        <f>IF(ISERROR(VLOOKUP($B51,Rose!S$4:X$32,4,FALSE)),,VLOOKUP($B51,Rose!S$4:X$32,4,FALSE))</f>
        <v>0</v>
      </c>
      <c r="V51" s="11">
        <f>IF(ISERROR(VLOOKUP($B51,Rose!Z$4:AE$32,4,FALSE)),,VLOOKUP($B51,Rose!Z$4:AE$32,4,FALSE))</f>
        <v>0</v>
      </c>
      <c r="W51" s="11">
        <f>IF(ISERROR(VLOOKUP($B51,Rose!AG$4:AL$32,4,FALSE)),,VLOOKUP($B51,Rose!AG$4:AL$32,4,FALSE))</f>
        <v>0</v>
      </c>
      <c r="X51" s="11">
        <f>IF(ISERROR(VLOOKUP($B51,Rose!AN$4:AS$32,4,FALSE)),,VLOOKUP($B51,Rose!AN$4:AS$32,4,FALSE))</f>
        <v>0</v>
      </c>
      <c r="Y51" s="11">
        <f>IF(ISERROR(VLOOKUP($B51,Rose!AU$4:AZ$32,4,FALSE)),,VLOOKUP($B51,Rose!AU$4:AZ$32,4,FALSE))</f>
        <v>0</v>
      </c>
      <c r="Z51" s="11">
        <f>IF(ISERROR(VLOOKUP($B51,Rose!BB$4:BG$32,4,FALSE)),,VLOOKUP($B51,Rose!BB$4:BG$32,4,FALSE))</f>
        <v>0</v>
      </c>
      <c r="AA51" s="11">
        <f>IF(ISERROR(VLOOKUP($B51,Rose!BI$4:BN$32,4,FALSE)),,VLOOKUP($B51,Rose!BI$4:BN$32,4,FALSE))</f>
        <v>0</v>
      </c>
      <c r="AB51" s="11">
        <f>IF(ISERROR(VLOOKUP($B51,Rose!BP$4:BU$32,4,FALSE)),,VLOOKUP($B51,Rose!BP$4:BU$32,4,FALSE))</f>
        <v>0</v>
      </c>
    </row>
    <row r="52" spans="1:28" ht="20" customHeight="1" x14ac:dyDescent="0.15">
      <c r="A52" s="11" t="s">
        <v>35</v>
      </c>
      <c r="B52" s="11" t="s">
        <v>130</v>
      </c>
      <c r="C52" s="11" t="s">
        <v>244</v>
      </c>
      <c r="D52" s="11">
        <v>22</v>
      </c>
      <c r="E52" s="11">
        <v>5</v>
      </c>
      <c r="F52" s="11">
        <v>5.7249999999999996</v>
      </c>
      <c r="G52" s="11">
        <v>5.7249999999999996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Q52" s="13"/>
      <c r="R52" s="13"/>
      <c r="S52" s="11">
        <f>IF(ISERROR(VLOOKUP($B52,Rose!D$4:J$32,4,FALSE)),,VLOOKUP($B52,Rose!D$4:J$32,4,FALSE))</f>
        <v>0</v>
      </c>
      <c r="T52" s="11">
        <f>IF(ISERROR(VLOOKUP($B52,Rose!L$4:Q$32,4,FALSE)),,VLOOKUP($B52,Rose!L$4:Q$32,4,FALSE))</f>
        <v>0</v>
      </c>
      <c r="U52" s="11">
        <f>IF(ISERROR(VLOOKUP($B52,Rose!S$4:X$32,4,FALSE)),,VLOOKUP($B52,Rose!S$4:X$32,4,FALSE))</f>
        <v>0</v>
      </c>
      <c r="V52" s="11">
        <f>IF(ISERROR(VLOOKUP($B52,Rose!Z$4:AE$32,4,FALSE)),,VLOOKUP($B52,Rose!Z$4:AE$32,4,FALSE))</f>
        <v>0</v>
      </c>
      <c r="W52" s="11">
        <f>IF(ISERROR(VLOOKUP($B52,Rose!AG$4:AL$32,4,FALSE)),,VLOOKUP($B52,Rose!AG$4:AL$32,4,FALSE))</f>
        <v>0</v>
      </c>
      <c r="X52" s="11">
        <f>IF(ISERROR(VLOOKUP($B52,Rose!AN$4:AS$32,4,FALSE)),,VLOOKUP($B52,Rose!AN$4:AS$32,4,FALSE))</f>
        <v>0</v>
      </c>
      <c r="Y52" s="11">
        <f>IF(ISERROR(VLOOKUP($B52,Rose!AU$4:AZ$32,4,FALSE)),,VLOOKUP($B52,Rose!AU$4:AZ$32,4,FALSE))</f>
        <v>0</v>
      </c>
      <c r="Z52" s="11">
        <f>IF(ISERROR(VLOOKUP($B52,Rose!BB$4:BG$32,4,FALSE)),,VLOOKUP($B52,Rose!BB$4:BG$32,4,FALSE))</f>
        <v>0</v>
      </c>
      <c r="AA52" s="11">
        <f>IF(ISERROR(VLOOKUP($B52,Rose!BI$4:BN$32,4,FALSE)),,VLOOKUP($B52,Rose!BI$4:BN$32,4,FALSE))</f>
        <v>0</v>
      </c>
      <c r="AB52" s="11">
        <f>IF(ISERROR(VLOOKUP($B52,Rose!BP$4:BU$32,4,FALSE)),,VLOOKUP($B52,Rose!BP$4:BU$32,4,FALSE))</f>
        <v>0</v>
      </c>
    </row>
    <row r="53" spans="1:28" ht="20" customHeight="1" x14ac:dyDescent="0.15">
      <c r="A53" s="11" t="s">
        <v>35</v>
      </c>
      <c r="B53" s="11" t="s">
        <v>36</v>
      </c>
      <c r="C53" s="11" t="s">
        <v>95</v>
      </c>
      <c r="D53" s="11">
        <v>31</v>
      </c>
      <c r="E53" s="11">
        <v>14</v>
      </c>
      <c r="F53" s="11">
        <v>6.0865400000000003</v>
      </c>
      <c r="G53" s="11">
        <v>6.7664900000000001</v>
      </c>
      <c r="H53" s="11">
        <v>3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Q53" s="13"/>
      <c r="R53" s="13"/>
      <c r="S53" s="11">
        <f>IF(ISERROR(VLOOKUP($B53,Rose!D$4:J$32,4,FALSE)),,VLOOKUP($B53,Rose!D$4:J$32,4,FALSE))</f>
        <v>0</v>
      </c>
      <c r="T53" s="11">
        <f>IF(ISERROR(VLOOKUP($B53,Rose!L$4:Q$32,4,FALSE)),,VLOOKUP($B53,Rose!L$4:Q$32,4,FALSE))</f>
        <v>0</v>
      </c>
      <c r="U53" s="11">
        <f>IF(ISERROR(VLOOKUP($B53,Rose!S$4:X$32,4,FALSE)),,VLOOKUP($B53,Rose!S$4:X$32,4,FALSE))</f>
        <v>0</v>
      </c>
      <c r="V53" s="11">
        <f>IF(ISERROR(VLOOKUP($B53,Rose!Z$4:AE$32,4,FALSE)),,VLOOKUP($B53,Rose!Z$4:AE$32,4,FALSE))</f>
        <v>0</v>
      </c>
      <c r="W53" s="11">
        <f>IF(ISERROR(VLOOKUP($B53,Rose!AG$4:AL$32,4,FALSE)),,VLOOKUP($B53,Rose!AG$4:AL$32,4,FALSE))</f>
        <v>0</v>
      </c>
      <c r="X53" s="11">
        <f>IF(ISERROR(VLOOKUP($B53,Rose!AN$4:AS$32,4,FALSE)),,VLOOKUP($B53,Rose!AN$4:AS$32,4,FALSE))</f>
        <v>0</v>
      </c>
      <c r="Y53" s="11">
        <f>IF(ISERROR(VLOOKUP($B53,Rose!AU$4:AZ$32,4,FALSE)),,VLOOKUP($B53,Rose!AU$4:AZ$32,4,FALSE))</f>
        <v>0</v>
      </c>
      <c r="Z53" s="11">
        <f>IF(ISERROR(VLOOKUP($B53,Rose!BB$4:BG$32,4,FALSE)),,VLOOKUP($B53,Rose!BB$4:BG$32,4,FALSE))</f>
        <v>0</v>
      </c>
      <c r="AA53" s="11">
        <f>IF(ISERROR(VLOOKUP($B53,Rose!BI$4:BN$32,4,FALSE)),,VLOOKUP($B53,Rose!BI$4:BN$32,4,FALSE))</f>
        <v>0</v>
      </c>
      <c r="AB53" s="11">
        <f>IF(ISERROR(VLOOKUP($B53,Rose!BP$4:BU$32,4,FALSE)),,VLOOKUP($B53,Rose!BP$4:BU$32,4,FALSE))</f>
        <v>0</v>
      </c>
    </row>
    <row r="54" spans="1:28" ht="20" customHeight="1" x14ac:dyDescent="0.15">
      <c r="A54" s="11" t="s">
        <v>35</v>
      </c>
      <c r="B54" s="11" t="s">
        <v>598</v>
      </c>
      <c r="C54" s="11" t="s">
        <v>521</v>
      </c>
      <c r="D54" s="11">
        <v>9</v>
      </c>
      <c r="E54" s="11">
        <v>1</v>
      </c>
      <c r="F54" s="11">
        <v>6</v>
      </c>
      <c r="G54" s="11">
        <v>6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Q54" s="13"/>
      <c r="R54" s="13"/>
      <c r="S54" s="11">
        <f>IF(ISERROR(VLOOKUP($B54,Rose!D$4:J$32,4,FALSE)),,VLOOKUP($B54,Rose!D$4:J$32,4,FALSE))</f>
        <v>0</v>
      </c>
      <c r="T54" s="11">
        <f>IF(ISERROR(VLOOKUP($B54,Rose!L$4:Q$32,4,FALSE)),,VLOOKUP($B54,Rose!L$4:Q$32,4,FALSE))</f>
        <v>0</v>
      </c>
      <c r="U54" s="11">
        <f>IF(ISERROR(VLOOKUP($B54,Rose!S$4:X$32,4,FALSE)),,VLOOKUP($B54,Rose!S$4:X$32,4,FALSE))</f>
        <v>0</v>
      </c>
      <c r="V54" s="11">
        <f>IF(ISERROR(VLOOKUP($B54,Rose!Z$4:AE$32,4,FALSE)),,VLOOKUP($B54,Rose!Z$4:AE$32,4,FALSE))</f>
        <v>0</v>
      </c>
      <c r="W54" s="11">
        <f>IF(ISERROR(VLOOKUP($B54,Rose!AG$4:AL$32,4,FALSE)),,VLOOKUP($B54,Rose!AG$4:AL$32,4,FALSE))</f>
        <v>0</v>
      </c>
      <c r="X54" s="11">
        <f>IF(ISERROR(VLOOKUP($B54,Rose!AN$4:AS$32,4,FALSE)),,VLOOKUP($B54,Rose!AN$4:AS$32,4,FALSE))</f>
        <v>0</v>
      </c>
      <c r="Y54" s="11">
        <f>IF(ISERROR(VLOOKUP($B54,Rose!AU$4:AZ$32,4,FALSE)),,VLOOKUP($B54,Rose!AU$4:AZ$32,4,FALSE))</f>
        <v>0</v>
      </c>
      <c r="Z54" s="11">
        <f>IF(ISERROR(VLOOKUP($B54,Rose!BB$4:BG$32,4,FALSE)),,VLOOKUP($B54,Rose!BB$4:BG$32,4,FALSE))</f>
        <v>0</v>
      </c>
      <c r="AA54" s="11">
        <f>IF(ISERROR(VLOOKUP($B54,Rose!BI$4:BN$32,4,FALSE)),,VLOOKUP($B54,Rose!BI$4:BN$32,4,FALSE))</f>
        <v>0</v>
      </c>
      <c r="AB54" s="11">
        <f>IF(ISERROR(VLOOKUP($B54,Rose!BP$4:BU$32,4,FALSE)),,VLOOKUP($B54,Rose!BP$4:BU$32,4,FALSE))</f>
        <v>0</v>
      </c>
    </row>
    <row r="55" spans="1:28" ht="20" customHeight="1" x14ac:dyDescent="0.15">
      <c r="A55" s="11" t="s">
        <v>35</v>
      </c>
      <c r="B55" s="11" t="s">
        <v>428</v>
      </c>
      <c r="C55" s="11" t="s">
        <v>94</v>
      </c>
      <c r="D55" s="11">
        <v>35</v>
      </c>
      <c r="E55" s="11">
        <v>16</v>
      </c>
      <c r="F55" s="11">
        <v>5.8784999999999998</v>
      </c>
      <c r="G55" s="11">
        <v>6.2947800000000003</v>
      </c>
      <c r="H55" s="11">
        <v>2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Q55" s="13"/>
      <c r="R55" s="13"/>
      <c r="S55" s="11">
        <f>IF(ISERROR(VLOOKUP($B55,Rose!D$4:J$32,4,FALSE)),,VLOOKUP($B55,Rose!D$4:J$32,4,FALSE))</f>
        <v>0</v>
      </c>
      <c r="T55" s="11">
        <f>IF(ISERROR(VLOOKUP($B55,Rose!L$4:Q$32,4,FALSE)),,VLOOKUP($B55,Rose!L$4:Q$32,4,FALSE))</f>
        <v>0</v>
      </c>
      <c r="U55" s="11">
        <f>IF(ISERROR(VLOOKUP($B55,Rose!S$4:X$32,4,FALSE)),,VLOOKUP($B55,Rose!S$4:X$32,4,FALSE))</f>
        <v>24</v>
      </c>
      <c r="V55" s="11">
        <f>IF(ISERROR(VLOOKUP($B55,Rose!Z$4:AE$32,4,FALSE)),,VLOOKUP($B55,Rose!Z$4:AE$32,4,FALSE))</f>
        <v>0</v>
      </c>
      <c r="W55" s="11">
        <f>IF(ISERROR(VLOOKUP($B55,Rose!AG$4:AL$32,4,FALSE)),,VLOOKUP($B55,Rose!AG$4:AL$32,4,FALSE))</f>
        <v>0</v>
      </c>
      <c r="X55" s="11">
        <f>IF(ISERROR(VLOOKUP($B55,Rose!AN$4:AS$32,4,FALSE)),,VLOOKUP($B55,Rose!AN$4:AS$32,4,FALSE))</f>
        <v>0</v>
      </c>
      <c r="Y55" s="11">
        <f>IF(ISERROR(VLOOKUP($B55,Rose!AU$4:AZ$32,4,FALSE)),,VLOOKUP($B55,Rose!AU$4:AZ$32,4,FALSE))</f>
        <v>0</v>
      </c>
      <c r="Z55" s="11">
        <f>IF(ISERROR(VLOOKUP($B55,Rose!BB$4:BG$32,4,FALSE)),,VLOOKUP($B55,Rose!BB$4:BG$32,4,FALSE))</f>
        <v>0</v>
      </c>
      <c r="AA55" s="11">
        <f>IF(ISERROR(VLOOKUP($B55,Rose!BI$4:BN$32,4,FALSE)),,VLOOKUP($B55,Rose!BI$4:BN$32,4,FALSE))</f>
        <v>0</v>
      </c>
      <c r="AB55" s="11">
        <f>IF(ISERROR(VLOOKUP($B55,Rose!BP$4:BU$32,4,FALSE)),,VLOOKUP($B55,Rose!BP$4:BU$32,4,FALSE))</f>
        <v>0</v>
      </c>
    </row>
    <row r="56" spans="1:28" ht="20" customHeight="1" x14ac:dyDescent="0.15">
      <c r="A56" s="11" t="s">
        <v>35</v>
      </c>
      <c r="B56" s="11" t="s">
        <v>732</v>
      </c>
      <c r="C56" s="11" t="s">
        <v>99</v>
      </c>
      <c r="D56" s="11">
        <v>1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Q56" s="13"/>
      <c r="R56" s="13"/>
      <c r="S56" s="11">
        <f>IF(ISERROR(VLOOKUP($B56,Rose!D$4:J$32,4,FALSE)),,VLOOKUP($B56,Rose!D$4:J$32,4,FALSE))</f>
        <v>0</v>
      </c>
      <c r="T56" s="11">
        <f>IF(ISERROR(VLOOKUP($B56,Rose!L$4:Q$32,4,FALSE)),,VLOOKUP($B56,Rose!L$4:Q$32,4,FALSE))</f>
        <v>0</v>
      </c>
      <c r="U56" s="11">
        <f>IF(ISERROR(VLOOKUP($B56,Rose!S$4:X$32,4,FALSE)),,VLOOKUP($B56,Rose!S$4:X$32,4,FALSE))</f>
        <v>0</v>
      </c>
      <c r="V56" s="11">
        <f>IF(ISERROR(VLOOKUP($B56,Rose!Z$4:AE$32,4,FALSE)),,VLOOKUP($B56,Rose!Z$4:AE$32,4,FALSE))</f>
        <v>0</v>
      </c>
      <c r="W56" s="11">
        <f>IF(ISERROR(VLOOKUP($B56,Rose!AG$4:AL$32,4,FALSE)),,VLOOKUP($B56,Rose!AG$4:AL$32,4,FALSE))</f>
        <v>0</v>
      </c>
      <c r="X56" s="11">
        <f>IF(ISERROR(VLOOKUP($B56,Rose!AN$4:AS$32,4,FALSE)),,VLOOKUP($B56,Rose!AN$4:AS$32,4,FALSE))</f>
        <v>0</v>
      </c>
      <c r="Y56" s="11">
        <f>IF(ISERROR(VLOOKUP($B56,Rose!AU$4:AZ$32,4,FALSE)),,VLOOKUP($B56,Rose!AU$4:AZ$32,4,FALSE))</f>
        <v>0</v>
      </c>
      <c r="Z56" s="11">
        <f>IF(ISERROR(VLOOKUP($B56,Rose!BB$4:BG$32,4,FALSE)),,VLOOKUP($B56,Rose!BB$4:BG$32,4,FALSE))</f>
        <v>0</v>
      </c>
      <c r="AA56" s="11">
        <f>IF(ISERROR(VLOOKUP($B56,Rose!BI$4:BN$32,4,FALSE)),,VLOOKUP($B56,Rose!BI$4:BN$32,4,FALSE))</f>
        <v>0</v>
      </c>
      <c r="AB56" s="11">
        <f>IF(ISERROR(VLOOKUP($B56,Rose!BP$4:BU$32,4,FALSE)),,VLOOKUP($B56,Rose!BP$4:BU$32,4,FALSE))</f>
        <v>0</v>
      </c>
    </row>
    <row r="57" spans="1:28" ht="20" customHeight="1" x14ac:dyDescent="0.15">
      <c r="A57" s="11" t="s">
        <v>35</v>
      </c>
      <c r="B57" s="11" t="s">
        <v>271</v>
      </c>
      <c r="C57" s="11" t="s">
        <v>244</v>
      </c>
      <c r="D57" s="11">
        <v>22</v>
      </c>
      <c r="E57" s="11">
        <v>7</v>
      </c>
      <c r="F57" s="11">
        <v>5.8392900000000001</v>
      </c>
      <c r="G57" s="11">
        <v>6.3392900000000001</v>
      </c>
      <c r="H57" s="11">
        <v>1</v>
      </c>
      <c r="I57" s="11">
        <v>0</v>
      </c>
      <c r="J57" s="11">
        <v>0</v>
      </c>
      <c r="K57" s="11">
        <v>0</v>
      </c>
      <c r="L57" s="11">
        <v>1</v>
      </c>
      <c r="M57" s="11">
        <v>1</v>
      </c>
      <c r="N57" s="11">
        <v>0</v>
      </c>
      <c r="O57" s="11">
        <v>0</v>
      </c>
      <c r="Q57" s="13"/>
      <c r="R57" s="13"/>
      <c r="S57" s="11">
        <f>IF(ISERROR(VLOOKUP($B57,Rose!D$4:J$32,4,FALSE)),,VLOOKUP($B57,Rose!D$4:J$32,4,FALSE))</f>
        <v>0</v>
      </c>
      <c r="T57" s="11">
        <f>IF(ISERROR(VLOOKUP($B57,Rose!L$4:Q$32,4,FALSE)),,VLOOKUP($B57,Rose!L$4:Q$32,4,FALSE))</f>
        <v>0</v>
      </c>
      <c r="U57" s="11">
        <f>IF(ISERROR(VLOOKUP($B57,Rose!S$4:X$32,4,FALSE)),,VLOOKUP($B57,Rose!S$4:X$32,4,FALSE))</f>
        <v>0</v>
      </c>
      <c r="V57" s="11">
        <f>IF(ISERROR(VLOOKUP($B57,Rose!Z$4:AE$32,4,FALSE)),,VLOOKUP($B57,Rose!Z$4:AE$32,4,FALSE))</f>
        <v>1</v>
      </c>
      <c r="W57" s="11">
        <f>IF(ISERROR(VLOOKUP($B57,Rose!AG$4:AL$32,4,FALSE)),,VLOOKUP($B57,Rose!AG$4:AL$32,4,FALSE))</f>
        <v>0</v>
      </c>
      <c r="X57" s="11">
        <f>IF(ISERROR(VLOOKUP($B57,Rose!AN$4:AS$32,4,FALSE)),,VLOOKUP($B57,Rose!AN$4:AS$32,4,FALSE))</f>
        <v>0</v>
      </c>
      <c r="Y57" s="11">
        <f>IF(ISERROR(VLOOKUP($B57,Rose!AU$4:AZ$32,4,FALSE)),,VLOOKUP($B57,Rose!AU$4:AZ$32,4,FALSE))</f>
        <v>0</v>
      </c>
      <c r="Z57" s="11">
        <f>IF(ISERROR(VLOOKUP($B57,Rose!BB$4:BG$32,4,FALSE)),,VLOOKUP($B57,Rose!BB$4:BG$32,4,FALSE))</f>
        <v>0</v>
      </c>
      <c r="AA57" s="11">
        <f>IF(ISERROR(VLOOKUP($B57,Rose!BI$4:BN$32,4,FALSE)),,VLOOKUP($B57,Rose!BI$4:BN$32,4,FALSE))</f>
        <v>0</v>
      </c>
      <c r="AB57" s="11">
        <f>IF(ISERROR(VLOOKUP($B57,Rose!BP$4:BU$32,4,FALSE)),,VLOOKUP($B57,Rose!BP$4:BU$32,4,FALSE))</f>
        <v>0</v>
      </c>
    </row>
    <row r="58" spans="1:28" ht="20" customHeight="1" x14ac:dyDescent="0.15">
      <c r="A58" s="11" t="s">
        <v>35</v>
      </c>
      <c r="B58" s="11" t="s">
        <v>276</v>
      </c>
      <c r="C58" s="11" t="s">
        <v>95</v>
      </c>
      <c r="D58" s="11">
        <v>33</v>
      </c>
      <c r="E58" s="11">
        <v>21</v>
      </c>
      <c r="F58" s="11">
        <v>5.6488100000000001</v>
      </c>
      <c r="G58" s="11">
        <v>5.93452</v>
      </c>
      <c r="H58" s="11">
        <v>2</v>
      </c>
      <c r="I58" s="11">
        <v>0</v>
      </c>
      <c r="J58" s="11">
        <v>0</v>
      </c>
      <c r="K58" s="11">
        <v>0</v>
      </c>
      <c r="L58" s="11">
        <v>1</v>
      </c>
      <c r="M58" s="11">
        <v>1</v>
      </c>
      <c r="N58" s="11">
        <v>0</v>
      </c>
      <c r="O58" s="11">
        <v>0</v>
      </c>
      <c r="Q58" s="13"/>
      <c r="R58" s="13"/>
      <c r="S58" s="11">
        <f>IF(ISERROR(VLOOKUP($B58,Rose!D$4:J$32,4,FALSE)),,VLOOKUP($B58,Rose!D$4:J$32,4,FALSE))</f>
        <v>0</v>
      </c>
      <c r="T58" s="11">
        <f>IF(ISERROR(VLOOKUP($B58,Rose!L$4:Q$32,4,FALSE)),,VLOOKUP($B58,Rose!L$4:Q$32,4,FALSE))</f>
        <v>0</v>
      </c>
      <c r="U58" s="11">
        <f>IF(ISERROR(VLOOKUP($B58,Rose!S$4:X$32,4,FALSE)),,VLOOKUP($B58,Rose!S$4:X$32,4,FALSE))</f>
        <v>0</v>
      </c>
      <c r="V58" s="11">
        <f>IF(ISERROR(VLOOKUP($B58,Rose!Z$4:AE$32,4,FALSE)),,VLOOKUP($B58,Rose!Z$4:AE$32,4,FALSE))</f>
        <v>0</v>
      </c>
      <c r="W58" s="11">
        <f>IF(ISERROR(VLOOKUP($B58,Rose!AG$4:AL$32,4,FALSE)),,VLOOKUP($B58,Rose!AG$4:AL$32,4,FALSE))</f>
        <v>0</v>
      </c>
      <c r="X58" s="11">
        <f>IF(ISERROR(VLOOKUP($B58,Rose!AN$4:AS$32,4,FALSE)),,VLOOKUP($B58,Rose!AN$4:AS$32,4,FALSE))</f>
        <v>0</v>
      </c>
      <c r="Y58" s="11">
        <f>IF(ISERROR(VLOOKUP($B58,Rose!AU$4:AZ$32,4,FALSE)),,VLOOKUP($B58,Rose!AU$4:AZ$32,4,FALSE))</f>
        <v>0</v>
      </c>
      <c r="Z58" s="11">
        <f>IF(ISERROR(VLOOKUP($B58,Rose!BB$4:BG$32,4,FALSE)),,VLOOKUP($B58,Rose!BB$4:BG$32,4,FALSE))</f>
        <v>0</v>
      </c>
      <c r="AA58" s="11">
        <f>IF(ISERROR(VLOOKUP($B58,Rose!BI$4:BN$32,4,FALSE)),,VLOOKUP($B58,Rose!BI$4:BN$32,4,FALSE))</f>
        <v>14</v>
      </c>
      <c r="AB58" s="11">
        <f>IF(ISERROR(VLOOKUP($B58,Rose!BP$4:BU$32,4,FALSE)),,VLOOKUP($B58,Rose!BP$4:BU$32,4,FALSE))</f>
        <v>0</v>
      </c>
    </row>
    <row r="59" spans="1:28" ht="20" customHeight="1" x14ac:dyDescent="0.15">
      <c r="A59" s="11" t="s">
        <v>35</v>
      </c>
      <c r="B59" s="11" t="s">
        <v>838</v>
      </c>
      <c r="C59" s="11" t="s">
        <v>90</v>
      </c>
      <c r="D59" s="11">
        <v>1</v>
      </c>
      <c r="E59" s="11">
        <v>1</v>
      </c>
      <c r="F59" s="11">
        <v>6</v>
      </c>
      <c r="G59" s="11">
        <v>6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Q59" s="13"/>
      <c r="R59" s="13"/>
      <c r="S59" s="11">
        <f>IF(ISERROR(VLOOKUP($B59,Rose!D$4:J$32,4,FALSE)),,VLOOKUP($B59,Rose!D$4:J$32,4,FALSE))</f>
        <v>0</v>
      </c>
      <c r="T59" s="11">
        <f>IF(ISERROR(VLOOKUP($B59,Rose!L$4:Q$32,4,FALSE)),,VLOOKUP($B59,Rose!L$4:Q$32,4,FALSE))</f>
        <v>0</v>
      </c>
      <c r="U59" s="11">
        <f>IF(ISERROR(VLOOKUP($B59,Rose!S$4:X$32,4,FALSE)),,VLOOKUP($B59,Rose!S$4:X$32,4,FALSE))</f>
        <v>0</v>
      </c>
      <c r="V59" s="11">
        <f>IF(ISERROR(VLOOKUP($B59,Rose!Z$4:AE$32,4,FALSE)),,VLOOKUP($B59,Rose!Z$4:AE$32,4,FALSE))</f>
        <v>0</v>
      </c>
      <c r="W59" s="11">
        <f>IF(ISERROR(VLOOKUP($B59,Rose!AG$4:AL$32,4,FALSE)),,VLOOKUP($B59,Rose!AG$4:AL$32,4,FALSE))</f>
        <v>0</v>
      </c>
      <c r="X59" s="11">
        <f>IF(ISERROR(VLOOKUP($B59,Rose!AN$4:AS$32,4,FALSE)),,VLOOKUP($B59,Rose!AN$4:AS$32,4,FALSE))</f>
        <v>0</v>
      </c>
      <c r="Y59" s="11">
        <f>IF(ISERROR(VLOOKUP($B59,Rose!AU$4:AZ$32,4,FALSE)),,VLOOKUP($B59,Rose!AU$4:AZ$32,4,FALSE))</f>
        <v>0</v>
      </c>
      <c r="Z59" s="11">
        <f>IF(ISERROR(VLOOKUP($B59,Rose!BB$4:BG$32,4,FALSE)),,VLOOKUP($B59,Rose!BB$4:BG$32,4,FALSE))</f>
        <v>0</v>
      </c>
      <c r="AA59" s="11">
        <f>IF(ISERROR(VLOOKUP($B59,Rose!BI$4:BN$32,4,FALSE)),,VLOOKUP($B59,Rose!BI$4:BN$32,4,FALSE))</f>
        <v>0</v>
      </c>
      <c r="AB59" s="11">
        <f>IF(ISERROR(VLOOKUP($B59,Rose!BP$4:BU$32,4,FALSE)),,VLOOKUP($B59,Rose!BP$4:BU$32,4,FALSE))</f>
        <v>0</v>
      </c>
    </row>
    <row r="60" spans="1:28" ht="20" customHeight="1" x14ac:dyDescent="0.15">
      <c r="A60" s="11" t="s">
        <v>35</v>
      </c>
      <c r="B60" s="11" t="s">
        <v>872</v>
      </c>
      <c r="C60" s="11" t="s">
        <v>519</v>
      </c>
      <c r="D60" s="11">
        <v>11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Q60" s="13"/>
      <c r="R60" s="13"/>
      <c r="S60" s="11">
        <f>IF(ISERROR(VLOOKUP($B60,Rose!D$4:J$32,4,FALSE)),,VLOOKUP($B60,Rose!D$4:J$32,4,FALSE))</f>
        <v>0</v>
      </c>
      <c r="T60" s="11">
        <f>IF(ISERROR(VLOOKUP($B60,Rose!L$4:Q$32,4,FALSE)),,VLOOKUP($B60,Rose!L$4:Q$32,4,FALSE))</f>
        <v>0</v>
      </c>
      <c r="U60" s="11">
        <f>IF(ISERROR(VLOOKUP($B60,Rose!S$4:X$32,4,FALSE)),,VLOOKUP($B60,Rose!S$4:X$32,4,FALSE))</f>
        <v>0</v>
      </c>
      <c r="V60" s="11">
        <f>IF(ISERROR(VLOOKUP($B60,Rose!Z$4:AE$32,4,FALSE)),,VLOOKUP($B60,Rose!Z$4:AE$32,4,FALSE))</f>
        <v>0</v>
      </c>
      <c r="W60" s="11">
        <f>IF(ISERROR(VLOOKUP($B60,Rose!AG$4:AL$32,4,FALSE)),,VLOOKUP($B60,Rose!AG$4:AL$32,4,FALSE))</f>
        <v>0</v>
      </c>
      <c r="X60" s="11">
        <f>IF(ISERROR(VLOOKUP($B60,Rose!AN$4:AS$32,4,FALSE)),,VLOOKUP($B60,Rose!AN$4:AS$32,4,FALSE))</f>
        <v>0</v>
      </c>
      <c r="Y60" s="11">
        <f>IF(ISERROR(VLOOKUP($B60,Rose!AU$4:AZ$32,4,FALSE)),,VLOOKUP($B60,Rose!AU$4:AZ$32,4,FALSE))</f>
        <v>0</v>
      </c>
      <c r="Z60" s="11">
        <f>IF(ISERROR(VLOOKUP($B60,Rose!BB$4:BG$32,4,FALSE)),,VLOOKUP($B60,Rose!BB$4:BG$32,4,FALSE))</f>
        <v>0</v>
      </c>
      <c r="AA60" s="11">
        <f>IF(ISERROR(VLOOKUP($B60,Rose!BI$4:BN$32,4,FALSE)),,VLOOKUP($B60,Rose!BI$4:BN$32,4,FALSE))</f>
        <v>0</v>
      </c>
      <c r="AB60" s="11">
        <f>IF(ISERROR(VLOOKUP($B60,Rose!BP$4:BU$32,4,FALSE)),,VLOOKUP($B60,Rose!BP$4:BU$32,4,FALSE))</f>
        <v>0</v>
      </c>
    </row>
    <row r="61" spans="1:28" ht="20" customHeight="1" x14ac:dyDescent="0.15">
      <c r="A61" s="11" t="s">
        <v>35</v>
      </c>
      <c r="B61" s="11" t="s">
        <v>438</v>
      </c>
      <c r="C61" s="11" t="s">
        <v>246</v>
      </c>
      <c r="D61" s="11">
        <v>1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Q61" s="13"/>
      <c r="R61" s="13"/>
      <c r="S61" s="11">
        <f>IF(ISERROR(VLOOKUP($B61,Rose!D$4:J$32,4,FALSE)),,VLOOKUP($B61,Rose!D$4:J$32,4,FALSE))</f>
        <v>0</v>
      </c>
      <c r="T61" s="11">
        <f>IF(ISERROR(VLOOKUP($B61,Rose!L$4:Q$32,4,FALSE)),,VLOOKUP($B61,Rose!L$4:Q$32,4,FALSE))</f>
        <v>0</v>
      </c>
      <c r="U61" s="11">
        <f>IF(ISERROR(VLOOKUP($B61,Rose!S$4:X$32,4,FALSE)),,VLOOKUP($B61,Rose!S$4:X$32,4,FALSE))</f>
        <v>0</v>
      </c>
      <c r="V61" s="11">
        <f>IF(ISERROR(VLOOKUP($B61,Rose!Z$4:AE$32,4,FALSE)),,VLOOKUP($B61,Rose!Z$4:AE$32,4,FALSE))</f>
        <v>0</v>
      </c>
      <c r="W61" s="11">
        <f>IF(ISERROR(VLOOKUP($B61,Rose!AG$4:AL$32,4,FALSE)),,VLOOKUP($B61,Rose!AG$4:AL$32,4,FALSE))</f>
        <v>0</v>
      </c>
      <c r="X61" s="11">
        <f>IF(ISERROR(VLOOKUP($B61,Rose!AN$4:AS$32,4,FALSE)),,VLOOKUP($B61,Rose!AN$4:AS$32,4,FALSE))</f>
        <v>0</v>
      </c>
      <c r="Y61" s="11">
        <f>IF(ISERROR(VLOOKUP($B61,Rose!AU$4:AZ$32,4,FALSE)),,VLOOKUP($B61,Rose!AU$4:AZ$32,4,FALSE))</f>
        <v>0</v>
      </c>
      <c r="Z61" s="11">
        <f>IF(ISERROR(VLOOKUP($B61,Rose!BB$4:BG$32,4,FALSE)),,VLOOKUP($B61,Rose!BB$4:BG$32,4,FALSE))</f>
        <v>0</v>
      </c>
      <c r="AA61" s="11">
        <f>IF(ISERROR(VLOOKUP($B61,Rose!BI$4:BN$32,4,FALSE)),,VLOOKUP($B61,Rose!BI$4:BN$32,4,FALSE))</f>
        <v>0</v>
      </c>
      <c r="AB61" s="11">
        <f>IF(ISERROR(VLOOKUP($B61,Rose!BP$4:BU$32,4,FALSE)),,VLOOKUP($B61,Rose!BP$4:BU$32,4,FALSE))</f>
        <v>0</v>
      </c>
    </row>
    <row r="62" spans="1:28" ht="20" customHeight="1" x14ac:dyDescent="0.15">
      <c r="A62" s="11" t="s">
        <v>35</v>
      </c>
      <c r="B62" s="11" t="s">
        <v>213</v>
      </c>
      <c r="C62" s="11" t="s">
        <v>246</v>
      </c>
      <c r="D62" s="11">
        <v>18</v>
      </c>
      <c r="E62" s="11">
        <v>23</v>
      </c>
      <c r="F62" s="11">
        <v>5.8388600000000004</v>
      </c>
      <c r="G62" s="11">
        <v>5.7938499999999999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2</v>
      </c>
      <c r="N62" s="11">
        <v>0</v>
      </c>
      <c r="O62" s="11">
        <v>0</v>
      </c>
      <c r="Q62" s="13"/>
      <c r="R62" s="13"/>
      <c r="S62" s="11">
        <f>IF(ISERROR(VLOOKUP($B62,Rose!D$4:J$32,4,FALSE)),,VLOOKUP($B62,Rose!D$4:J$32,4,FALSE))</f>
        <v>0</v>
      </c>
      <c r="T62" s="11">
        <f>IF(ISERROR(VLOOKUP($B62,Rose!L$4:Q$32,4,FALSE)),,VLOOKUP($B62,Rose!L$4:Q$32,4,FALSE))</f>
        <v>0</v>
      </c>
      <c r="U62" s="11">
        <f>IF(ISERROR(VLOOKUP($B62,Rose!S$4:X$32,4,FALSE)),,VLOOKUP($B62,Rose!S$4:X$32,4,FALSE))</f>
        <v>0</v>
      </c>
      <c r="V62" s="11">
        <f>IF(ISERROR(VLOOKUP($B62,Rose!Z$4:AE$32,4,FALSE)),,VLOOKUP($B62,Rose!Z$4:AE$32,4,FALSE))</f>
        <v>0</v>
      </c>
      <c r="W62" s="11">
        <f>IF(ISERROR(VLOOKUP($B62,Rose!AG$4:AL$32,4,FALSE)),,VLOOKUP($B62,Rose!AG$4:AL$32,4,FALSE))</f>
        <v>0</v>
      </c>
      <c r="X62" s="11">
        <f>IF(ISERROR(VLOOKUP($B62,Rose!AN$4:AS$32,4,FALSE)),,VLOOKUP($B62,Rose!AN$4:AS$32,4,FALSE))</f>
        <v>0</v>
      </c>
      <c r="Y62" s="11">
        <f>IF(ISERROR(VLOOKUP($B62,Rose!AU$4:AZ$32,4,FALSE)),,VLOOKUP($B62,Rose!AU$4:AZ$32,4,FALSE))</f>
        <v>0</v>
      </c>
      <c r="Z62" s="11">
        <f>IF(ISERROR(VLOOKUP($B62,Rose!BB$4:BG$32,4,FALSE)),,VLOOKUP($B62,Rose!BB$4:BG$32,4,FALSE))</f>
        <v>0</v>
      </c>
      <c r="AA62" s="11">
        <f>IF(ISERROR(VLOOKUP($B62,Rose!BI$4:BN$32,4,FALSE)),,VLOOKUP($B62,Rose!BI$4:BN$32,4,FALSE))</f>
        <v>0</v>
      </c>
      <c r="AB62" s="11">
        <f>IF(ISERROR(VLOOKUP($B62,Rose!BP$4:BU$32,4,FALSE)),,VLOOKUP($B62,Rose!BP$4:BU$32,4,FALSE))</f>
        <v>0</v>
      </c>
    </row>
    <row r="63" spans="1:28" ht="20" customHeight="1" x14ac:dyDescent="0.15">
      <c r="A63" s="11" t="s">
        <v>35</v>
      </c>
      <c r="B63" s="11" t="s">
        <v>46</v>
      </c>
      <c r="C63" s="11" t="s">
        <v>96</v>
      </c>
      <c r="D63" s="11">
        <v>20</v>
      </c>
      <c r="E63" s="11">
        <v>15</v>
      </c>
      <c r="F63" s="11">
        <v>5.8375000000000004</v>
      </c>
      <c r="G63" s="11">
        <v>5.9410699999999999</v>
      </c>
      <c r="H63" s="11">
        <v>1</v>
      </c>
      <c r="I63" s="11">
        <v>0</v>
      </c>
      <c r="J63" s="11">
        <v>0</v>
      </c>
      <c r="K63" s="11">
        <v>0</v>
      </c>
      <c r="L63" s="11">
        <v>1</v>
      </c>
      <c r="M63" s="11">
        <v>4</v>
      </c>
      <c r="N63" s="11">
        <v>0</v>
      </c>
      <c r="O63" s="11">
        <v>0</v>
      </c>
      <c r="Q63" s="13"/>
      <c r="R63" s="13"/>
      <c r="S63" s="11">
        <f>IF(ISERROR(VLOOKUP($B63,Rose!D$4:J$32,4,FALSE)),,VLOOKUP($B63,Rose!D$4:J$32,4,FALSE))</f>
        <v>0</v>
      </c>
      <c r="T63" s="11">
        <f>IF(ISERROR(VLOOKUP($B63,Rose!L$4:Q$32,4,FALSE)),,VLOOKUP($B63,Rose!L$4:Q$32,4,FALSE))</f>
        <v>0</v>
      </c>
      <c r="U63" s="11">
        <f>IF(ISERROR(VLOOKUP($B63,Rose!S$4:X$32,4,FALSE)),,VLOOKUP($B63,Rose!S$4:X$32,4,FALSE))</f>
        <v>0</v>
      </c>
      <c r="V63" s="11">
        <f>IF(ISERROR(VLOOKUP($B63,Rose!Z$4:AE$32,4,FALSE)),,VLOOKUP($B63,Rose!Z$4:AE$32,4,FALSE))</f>
        <v>1</v>
      </c>
      <c r="W63" s="11">
        <f>IF(ISERROR(VLOOKUP($B63,Rose!AG$4:AL$32,4,FALSE)),,VLOOKUP($B63,Rose!AG$4:AL$32,4,FALSE))</f>
        <v>0</v>
      </c>
      <c r="X63" s="11">
        <f>IF(ISERROR(VLOOKUP($B63,Rose!AN$4:AS$32,4,FALSE)),,VLOOKUP($B63,Rose!AN$4:AS$32,4,FALSE))</f>
        <v>0</v>
      </c>
      <c r="Y63" s="11">
        <f>IF(ISERROR(VLOOKUP($B63,Rose!AU$4:AZ$32,4,FALSE)),,VLOOKUP($B63,Rose!AU$4:AZ$32,4,FALSE))</f>
        <v>0</v>
      </c>
      <c r="Z63" s="11">
        <f>IF(ISERROR(VLOOKUP($B63,Rose!BB$4:BG$32,4,FALSE)),,VLOOKUP($B63,Rose!BB$4:BG$32,4,FALSE))</f>
        <v>0</v>
      </c>
      <c r="AA63" s="11">
        <f>IF(ISERROR(VLOOKUP($B63,Rose!BI$4:BN$32,4,FALSE)),,VLOOKUP($B63,Rose!BI$4:BN$32,4,FALSE))</f>
        <v>0</v>
      </c>
      <c r="AB63" s="11">
        <f>IF(ISERROR(VLOOKUP($B63,Rose!BP$4:BU$32,4,FALSE)),,VLOOKUP($B63,Rose!BP$4:BU$32,4,FALSE))</f>
        <v>0</v>
      </c>
    </row>
    <row r="64" spans="1:28" ht="20" customHeight="1" x14ac:dyDescent="0.15">
      <c r="A64" s="11" t="s">
        <v>35</v>
      </c>
      <c r="B64" s="11" t="s">
        <v>599</v>
      </c>
      <c r="C64" s="11" t="s">
        <v>519</v>
      </c>
      <c r="D64" s="11">
        <v>11</v>
      </c>
      <c r="E64" s="11">
        <v>5</v>
      </c>
      <c r="F64" s="11">
        <v>5.8833299999999999</v>
      </c>
      <c r="G64" s="11">
        <v>5.8833299999999999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Q64" s="13"/>
      <c r="R64" s="13"/>
      <c r="S64" s="11">
        <f>IF(ISERROR(VLOOKUP($B64,Rose!D$4:J$32,4,FALSE)),,VLOOKUP($B64,Rose!D$4:J$32,4,FALSE))</f>
        <v>0</v>
      </c>
      <c r="T64" s="11">
        <f>IF(ISERROR(VLOOKUP($B64,Rose!L$4:Q$32,4,FALSE)),,VLOOKUP($B64,Rose!L$4:Q$32,4,FALSE))</f>
        <v>0</v>
      </c>
      <c r="U64" s="11">
        <f>IF(ISERROR(VLOOKUP($B64,Rose!S$4:X$32,4,FALSE)),,VLOOKUP($B64,Rose!S$4:X$32,4,FALSE))</f>
        <v>0</v>
      </c>
      <c r="V64" s="11">
        <f>IF(ISERROR(VLOOKUP($B64,Rose!Z$4:AE$32,4,FALSE)),,VLOOKUP($B64,Rose!Z$4:AE$32,4,FALSE))</f>
        <v>0</v>
      </c>
      <c r="W64" s="11">
        <f>IF(ISERROR(VLOOKUP($B64,Rose!AG$4:AL$32,4,FALSE)),,VLOOKUP($B64,Rose!AG$4:AL$32,4,FALSE))</f>
        <v>0</v>
      </c>
      <c r="X64" s="11">
        <f>IF(ISERROR(VLOOKUP($B64,Rose!AN$4:AS$32,4,FALSE)),,VLOOKUP($B64,Rose!AN$4:AS$32,4,FALSE))</f>
        <v>0</v>
      </c>
      <c r="Y64" s="11">
        <f>IF(ISERROR(VLOOKUP($B64,Rose!AU$4:AZ$32,4,FALSE)),,VLOOKUP($B64,Rose!AU$4:AZ$32,4,FALSE))</f>
        <v>0</v>
      </c>
      <c r="Z64" s="11">
        <f>IF(ISERROR(VLOOKUP($B64,Rose!BB$4:BG$32,4,FALSE)),,VLOOKUP($B64,Rose!BB$4:BG$32,4,FALSE))</f>
        <v>0</v>
      </c>
      <c r="AA64" s="11">
        <f>IF(ISERROR(VLOOKUP($B64,Rose!BI$4:BN$32,4,FALSE)),,VLOOKUP($B64,Rose!BI$4:BN$32,4,FALSE))</f>
        <v>0</v>
      </c>
      <c r="AB64" s="11">
        <f>IF(ISERROR(VLOOKUP($B64,Rose!BP$4:BU$32,4,FALSE)),,VLOOKUP($B64,Rose!BP$4:BU$32,4,FALSE))</f>
        <v>0</v>
      </c>
    </row>
    <row r="65" spans="1:28" ht="20" customHeight="1" x14ac:dyDescent="0.15">
      <c r="A65" s="11" t="s">
        <v>35</v>
      </c>
      <c r="B65" s="11" t="s">
        <v>589</v>
      </c>
      <c r="C65" s="11" t="s">
        <v>664</v>
      </c>
      <c r="D65" s="11">
        <v>14</v>
      </c>
      <c r="E65" s="11">
        <v>2</v>
      </c>
      <c r="F65" s="11">
        <v>5.4375</v>
      </c>
      <c r="G65" s="11">
        <v>5.4375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Q65" s="13"/>
      <c r="R65" s="13"/>
      <c r="S65" s="11">
        <f>IF(ISERROR(VLOOKUP($B65,Rose!D$4:J$32,4,FALSE)),,VLOOKUP($B65,Rose!D$4:J$32,4,FALSE))</f>
        <v>0</v>
      </c>
      <c r="T65" s="11">
        <f>IF(ISERROR(VLOOKUP($B65,Rose!L$4:Q$32,4,FALSE)),,VLOOKUP($B65,Rose!L$4:Q$32,4,FALSE))</f>
        <v>0</v>
      </c>
      <c r="U65" s="11">
        <f>IF(ISERROR(VLOOKUP($B65,Rose!S$4:X$32,4,FALSE)),,VLOOKUP($B65,Rose!S$4:X$32,4,FALSE))</f>
        <v>0</v>
      </c>
      <c r="V65" s="11">
        <f>IF(ISERROR(VLOOKUP($B65,Rose!Z$4:AE$32,4,FALSE)),,VLOOKUP($B65,Rose!Z$4:AE$32,4,FALSE))</f>
        <v>0</v>
      </c>
      <c r="W65" s="11">
        <f>IF(ISERROR(VLOOKUP($B65,Rose!AG$4:AL$32,4,FALSE)),,VLOOKUP($B65,Rose!AG$4:AL$32,4,FALSE))</f>
        <v>0</v>
      </c>
      <c r="X65" s="11">
        <f>IF(ISERROR(VLOOKUP($B65,Rose!AN$4:AS$32,4,FALSE)),,VLOOKUP($B65,Rose!AN$4:AS$32,4,FALSE))</f>
        <v>0</v>
      </c>
      <c r="Y65" s="11">
        <f>IF(ISERROR(VLOOKUP($B65,Rose!AU$4:AZ$32,4,FALSE)),,VLOOKUP($B65,Rose!AU$4:AZ$32,4,FALSE))</f>
        <v>0</v>
      </c>
      <c r="Z65" s="11">
        <f>IF(ISERROR(VLOOKUP($B65,Rose!BB$4:BG$32,4,FALSE)),,VLOOKUP($B65,Rose!BB$4:BG$32,4,FALSE))</f>
        <v>0</v>
      </c>
      <c r="AA65" s="11">
        <f>IF(ISERROR(VLOOKUP($B65,Rose!BI$4:BN$32,4,FALSE)),,VLOOKUP($B65,Rose!BI$4:BN$32,4,FALSE))</f>
        <v>0</v>
      </c>
      <c r="AB65" s="11">
        <f>IF(ISERROR(VLOOKUP($B65,Rose!BP$4:BU$32,4,FALSE)),,VLOOKUP($B65,Rose!BP$4:BU$32,4,FALSE))</f>
        <v>0</v>
      </c>
    </row>
    <row r="66" spans="1:28" ht="20" customHeight="1" x14ac:dyDescent="0.15">
      <c r="A66" s="11" t="s">
        <v>35</v>
      </c>
      <c r="B66" s="11" t="s">
        <v>269</v>
      </c>
      <c r="C66" s="11" t="s">
        <v>664</v>
      </c>
      <c r="D66" s="11">
        <v>13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Q66" s="13"/>
      <c r="R66" s="13"/>
      <c r="S66" s="11">
        <f>IF(ISERROR(VLOOKUP($B66,Rose!D$4:J$32,4,FALSE)),,VLOOKUP($B66,Rose!D$4:J$32,4,FALSE))</f>
        <v>0</v>
      </c>
      <c r="T66" s="11">
        <f>IF(ISERROR(VLOOKUP($B66,Rose!L$4:Q$32,4,FALSE)),,VLOOKUP($B66,Rose!L$4:Q$32,4,FALSE))</f>
        <v>0</v>
      </c>
      <c r="U66" s="11">
        <f>IF(ISERROR(VLOOKUP($B66,Rose!S$4:X$32,4,FALSE)),,VLOOKUP($B66,Rose!S$4:X$32,4,FALSE))</f>
        <v>0</v>
      </c>
      <c r="V66" s="11">
        <f>IF(ISERROR(VLOOKUP($B66,Rose!Z$4:AE$32,4,FALSE)),,VLOOKUP($B66,Rose!Z$4:AE$32,4,FALSE))</f>
        <v>0</v>
      </c>
      <c r="W66" s="11">
        <f>IF(ISERROR(VLOOKUP($B66,Rose!AG$4:AL$32,4,FALSE)),,VLOOKUP($B66,Rose!AG$4:AL$32,4,FALSE))</f>
        <v>0</v>
      </c>
      <c r="X66" s="11">
        <f>IF(ISERROR(VLOOKUP($B66,Rose!AN$4:AS$32,4,FALSE)),,VLOOKUP($B66,Rose!AN$4:AS$32,4,FALSE))</f>
        <v>0</v>
      </c>
      <c r="Y66" s="11">
        <f>IF(ISERROR(VLOOKUP($B66,Rose!AU$4:AZ$32,4,FALSE)),,VLOOKUP($B66,Rose!AU$4:AZ$32,4,FALSE))</f>
        <v>0</v>
      </c>
      <c r="Z66" s="11">
        <f>IF(ISERROR(VLOOKUP($B66,Rose!BB$4:BG$32,4,FALSE)),,VLOOKUP($B66,Rose!BB$4:BG$32,4,FALSE))</f>
        <v>0</v>
      </c>
      <c r="AA66" s="11">
        <f>IF(ISERROR(VLOOKUP($B66,Rose!BI$4:BN$32,4,FALSE)),,VLOOKUP($B66,Rose!BI$4:BN$32,4,FALSE))</f>
        <v>0</v>
      </c>
      <c r="AB66" s="11">
        <f>IF(ISERROR(VLOOKUP($B66,Rose!BP$4:BU$32,4,FALSE)),,VLOOKUP($B66,Rose!BP$4:BU$32,4,FALSE))</f>
        <v>0</v>
      </c>
    </row>
    <row r="67" spans="1:28" ht="20" customHeight="1" x14ac:dyDescent="0.15">
      <c r="A67" s="11" t="s">
        <v>35</v>
      </c>
      <c r="B67" s="11" t="s">
        <v>582</v>
      </c>
      <c r="C67" s="11" t="s">
        <v>521</v>
      </c>
      <c r="D67" s="11">
        <v>24</v>
      </c>
      <c r="E67" s="11">
        <v>21</v>
      </c>
      <c r="F67" s="11">
        <v>5.9851200000000002</v>
      </c>
      <c r="G67" s="11">
        <v>6.0855199999999998</v>
      </c>
      <c r="H67" s="11">
        <v>1</v>
      </c>
      <c r="I67" s="11">
        <v>0</v>
      </c>
      <c r="J67" s="11">
        <v>0</v>
      </c>
      <c r="K67" s="11">
        <v>0</v>
      </c>
      <c r="L67" s="11">
        <v>0</v>
      </c>
      <c r="M67" s="11">
        <v>2</v>
      </c>
      <c r="N67" s="11">
        <v>0</v>
      </c>
      <c r="O67" s="11">
        <v>0</v>
      </c>
      <c r="Q67" s="13"/>
      <c r="R67" s="13"/>
      <c r="S67" s="11">
        <f>IF(ISERROR(VLOOKUP($B67,Rose!D$4:J$32,4,FALSE)),,VLOOKUP($B67,Rose!D$4:J$32,4,FALSE))</f>
        <v>0</v>
      </c>
      <c r="T67" s="11">
        <f>IF(ISERROR(VLOOKUP($B67,Rose!L$4:Q$32,4,FALSE)),,VLOOKUP($B67,Rose!L$4:Q$32,4,FALSE))</f>
        <v>0</v>
      </c>
      <c r="U67" s="11">
        <f>IF(ISERROR(VLOOKUP($B67,Rose!S$4:X$32,4,FALSE)),,VLOOKUP($B67,Rose!S$4:X$32,4,FALSE))</f>
        <v>0</v>
      </c>
      <c r="V67" s="11">
        <f>IF(ISERROR(VLOOKUP($B67,Rose!Z$4:AE$32,4,FALSE)),,VLOOKUP($B67,Rose!Z$4:AE$32,4,FALSE))</f>
        <v>0</v>
      </c>
      <c r="W67" s="11">
        <f>IF(ISERROR(VLOOKUP($B67,Rose!AG$4:AL$32,4,FALSE)),,VLOOKUP($B67,Rose!AG$4:AL$32,4,FALSE))</f>
        <v>0</v>
      </c>
      <c r="X67" s="11">
        <f>IF(ISERROR(VLOOKUP($B67,Rose!AN$4:AS$32,4,FALSE)),,VLOOKUP($B67,Rose!AN$4:AS$32,4,FALSE))</f>
        <v>0</v>
      </c>
      <c r="Y67" s="11">
        <f>IF(ISERROR(VLOOKUP($B67,Rose!AU$4:AZ$32,4,FALSE)),,VLOOKUP($B67,Rose!AU$4:AZ$32,4,FALSE))</f>
        <v>0</v>
      </c>
      <c r="Z67" s="11">
        <f>IF(ISERROR(VLOOKUP($B67,Rose!BB$4:BG$32,4,FALSE)),,VLOOKUP($B67,Rose!BB$4:BG$32,4,FALSE))</f>
        <v>0</v>
      </c>
      <c r="AA67" s="11">
        <f>IF(ISERROR(VLOOKUP($B67,Rose!BI$4:BN$32,4,FALSE)),,VLOOKUP($B67,Rose!BI$4:BN$32,4,FALSE))</f>
        <v>0</v>
      </c>
      <c r="AB67" s="11">
        <f>IF(ISERROR(VLOOKUP($B67,Rose!BP$4:BU$32,4,FALSE)),,VLOOKUP($B67,Rose!BP$4:BU$32,4,FALSE))</f>
        <v>8</v>
      </c>
    </row>
    <row r="68" spans="1:28" ht="20" customHeight="1" x14ac:dyDescent="0.15">
      <c r="A68" s="11" t="s">
        <v>35</v>
      </c>
      <c r="B68" s="11" t="s">
        <v>498</v>
      </c>
      <c r="C68" s="11" t="s">
        <v>664</v>
      </c>
      <c r="D68" s="11">
        <v>11</v>
      </c>
      <c r="E68" s="11">
        <v>8</v>
      </c>
      <c r="F68" s="11">
        <v>5.4895800000000001</v>
      </c>
      <c r="G68" s="11">
        <v>5.4174100000000003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1</v>
      </c>
      <c r="N68" s="11">
        <v>0</v>
      </c>
      <c r="O68" s="11">
        <v>0</v>
      </c>
      <c r="Q68" s="13"/>
      <c r="R68" s="13"/>
      <c r="S68" s="11">
        <f>IF(ISERROR(VLOOKUP($B68,Rose!D$4:J$32,4,FALSE)),,VLOOKUP($B68,Rose!D$4:J$32,4,FALSE))</f>
        <v>0</v>
      </c>
      <c r="T68" s="11">
        <f>IF(ISERROR(VLOOKUP($B68,Rose!L$4:Q$32,4,FALSE)),,VLOOKUP($B68,Rose!L$4:Q$32,4,FALSE))</f>
        <v>0</v>
      </c>
      <c r="U68" s="11">
        <f>IF(ISERROR(VLOOKUP($B68,Rose!S$4:X$32,4,FALSE)),,VLOOKUP($B68,Rose!S$4:X$32,4,FALSE))</f>
        <v>0</v>
      </c>
      <c r="V68" s="11">
        <f>IF(ISERROR(VLOOKUP($B68,Rose!Z$4:AE$32,4,FALSE)),,VLOOKUP($B68,Rose!Z$4:AE$32,4,FALSE))</f>
        <v>0</v>
      </c>
      <c r="W68" s="11">
        <f>IF(ISERROR(VLOOKUP($B68,Rose!AG$4:AL$32,4,FALSE)),,VLOOKUP($B68,Rose!AG$4:AL$32,4,FALSE))</f>
        <v>0</v>
      </c>
      <c r="X68" s="11">
        <f>IF(ISERROR(VLOOKUP($B68,Rose!AN$4:AS$32,4,FALSE)),,VLOOKUP($B68,Rose!AN$4:AS$32,4,FALSE))</f>
        <v>0</v>
      </c>
      <c r="Y68" s="11">
        <f>IF(ISERROR(VLOOKUP($B68,Rose!AU$4:AZ$32,4,FALSE)),,VLOOKUP($B68,Rose!AU$4:AZ$32,4,FALSE))</f>
        <v>0</v>
      </c>
      <c r="Z68" s="11">
        <f>IF(ISERROR(VLOOKUP($B68,Rose!BB$4:BG$32,4,FALSE)),,VLOOKUP($B68,Rose!BB$4:BG$32,4,FALSE))</f>
        <v>0</v>
      </c>
      <c r="AA68" s="11">
        <f>IF(ISERROR(VLOOKUP($B68,Rose!BI$4:BN$32,4,FALSE)),,VLOOKUP($B68,Rose!BI$4:BN$32,4,FALSE))</f>
        <v>0</v>
      </c>
      <c r="AB68" s="11">
        <f>IF(ISERROR(VLOOKUP($B68,Rose!BP$4:BU$32,4,FALSE)),,VLOOKUP($B68,Rose!BP$4:BU$32,4,FALSE))</f>
        <v>0</v>
      </c>
    </row>
    <row r="69" spans="1:28" ht="20" customHeight="1" x14ac:dyDescent="0.15">
      <c r="A69" s="11" t="s">
        <v>35</v>
      </c>
      <c r="B69" s="11" t="s">
        <v>604</v>
      </c>
      <c r="C69" s="11" t="s">
        <v>664</v>
      </c>
      <c r="D69" s="11">
        <v>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Q69" s="13"/>
      <c r="R69" s="13"/>
      <c r="S69" s="11">
        <f>IF(ISERROR(VLOOKUP($B69,Rose!D$4:J$32,4,FALSE)),,VLOOKUP($B69,Rose!D$4:J$32,4,FALSE))</f>
        <v>0</v>
      </c>
      <c r="T69" s="11">
        <f>IF(ISERROR(VLOOKUP($B69,Rose!L$4:Q$32,4,FALSE)),,VLOOKUP($B69,Rose!L$4:Q$32,4,FALSE))</f>
        <v>0</v>
      </c>
      <c r="U69" s="11">
        <f>IF(ISERROR(VLOOKUP($B69,Rose!S$4:X$32,4,FALSE)),,VLOOKUP($B69,Rose!S$4:X$32,4,FALSE))</f>
        <v>0</v>
      </c>
      <c r="V69" s="11">
        <f>IF(ISERROR(VLOOKUP($B69,Rose!Z$4:AE$32,4,FALSE)),,VLOOKUP($B69,Rose!Z$4:AE$32,4,FALSE))</f>
        <v>0</v>
      </c>
      <c r="W69" s="11">
        <f>IF(ISERROR(VLOOKUP($B69,Rose!AG$4:AL$32,4,FALSE)),,VLOOKUP($B69,Rose!AG$4:AL$32,4,FALSE))</f>
        <v>0</v>
      </c>
      <c r="X69" s="11">
        <f>IF(ISERROR(VLOOKUP($B69,Rose!AN$4:AS$32,4,FALSE)),,VLOOKUP($B69,Rose!AN$4:AS$32,4,FALSE))</f>
        <v>0</v>
      </c>
      <c r="Y69" s="11">
        <f>IF(ISERROR(VLOOKUP($B69,Rose!AU$4:AZ$32,4,FALSE)),,VLOOKUP($B69,Rose!AU$4:AZ$32,4,FALSE))</f>
        <v>0</v>
      </c>
      <c r="Z69" s="11">
        <f>IF(ISERROR(VLOOKUP($B69,Rose!BB$4:BG$32,4,FALSE)),,VLOOKUP($B69,Rose!BB$4:BG$32,4,FALSE))</f>
        <v>0</v>
      </c>
      <c r="AA69" s="11">
        <f>IF(ISERROR(VLOOKUP($B69,Rose!BI$4:BN$32,4,FALSE)),,VLOOKUP($B69,Rose!BI$4:BN$32,4,FALSE))</f>
        <v>0</v>
      </c>
      <c r="AB69" s="11">
        <f>IF(ISERROR(VLOOKUP($B69,Rose!BP$4:BU$32,4,FALSE)),,VLOOKUP($B69,Rose!BP$4:BU$32,4,FALSE))</f>
        <v>0</v>
      </c>
    </row>
    <row r="70" spans="1:28" ht="20" customHeight="1" x14ac:dyDescent="0.15">
      <c r="A70" s="11" t="s">
        <v>35</v>
      </c>
      <c r="B70" s="11" t="s">
        <v>83</v>
      </c>
      <c r="C70" s="11" t="s">
        <v>90</v>
      </c>
      <c r="D70" s="11">
        <v>44</v>
      </c>
      <c r="E70" s="11">
        <v>23</v>
      </c>
      <c r="F70" s="11">
        <v>6.1469899999999997</v>
      </c>
      <c r="G70" s="11">
        <v>6.4841899999999999</v>
      </c>
      <c r="H70" s="11">
        <v>3</v>
      </c>
      <c r="I70" s="11">
        <v>0</v>
      </c>
      <c r="J70" s="11">
        <v>0</v>
      </c>
      <c r="K70" s="11">
        <v>0</v>
      </c>
      <c r="L70" s="11">
        <v>1</v>
      </c>
      <c r="M70" s="11">
        <v>5</v>
      </c>
      <c r="N70" s="11">
        <v>0</v>
      </c>
      <c r="O70" s="11">
        <v>0</v>
      </c>
      <c r="Q70" s="13"/>
      <c r="R70" s="13"/>
      <c r="S70" s="11">
        <f>IF(ISERROR(VLOOKUP($B70,Rose!D$4:J$32,4,FALSE)),,VLOOKUP($B70,Rose!D$4:J$32,4,FALSE))</f>
        <v>0</v>
      </c>
      <c r="T70" s="11">
        <f>IF(ISERROR(VLOOKUP($B70,Rose!L$4:Q$32,4,FALSE)),,VLOOKUP($B70,Rose!L$4:Q$32,4,FALSE))</f>
        <v>0</v>
      </c>
      <c r="U70" s="11">
        <f>IF(ISERROR(VLOOKUP($B70,Rose!S$4:X$32,4,FALSE)),,VLOOKUP($B70,Rose!S$4:X$32,4,FALSE))</f>
        <v>0</v>
      </c>
      <c r="V70" s="11">
        <f>IF(ISERROR(VLOOKUP($B70,Rose!Z$4:AE$32,4,FALSE)),,VLOOKUP($B70,Rose!Z$4:AE$32,4,FALSE))</f>
        <v>0</v>
      </c>
      <c r="W70" s="11">
        <f>IF(ISERROR(VLOOKUP($B70,Rose!AG$4:AL$32,4,FALSE)),,VLOOKUP($B70,Rose!AG$4:AL$32,4,FALSE))</f>
        <v>0</v>
      </c>
      <c r="X70" s="11">
        <f>IF(ISERROR(VLOOKUP($B70,Rose!AN$4:AS$32,4,FALSE)),,VLOOKUP($B70,Rose!AN$4:AS$32,4,FALSE))</f>
        <v>3</v>
      </c>
      <c r="Y70" s="11">
        <f>IF(ISERROR(VLOOKUP($B70,Rose!AU$4:AZ$32,4,FALSE)),,VLOOKUP($B70,Rose!AU$4:AZ$32,4,FALSE))</f>
        <v>0</v>
      </c>
      <c r="Z70" s="11">
        <f>IF(ISERROR(VLOOKUP($B70,Rose!BB$4:BG$32,4,FALSE)),,VLOOKUP($B70,Rose!BB$4:BG$32,4,FALSE))</f>
        <v>0</v>
      </c>
      <c r="AA70" s="11">
        <f>IF(ISERROR(VLOOKUP($B70,Rose!BI$4:BN$32,4,FALSE)),,VLOOKUP($B70,Rose!BI$4:BN$32,4,FALSE))</f>
        <v>0</v>
      </c>
      <c r="AB70" s="11">
        <f>IF(ISERROR(VLOOKUP($B70,Rose!BP$4:BU$32,4,FALSE)),,VLOOKUP($B70,Rose!BP$4:BU$32,4,FALSE))</f>
        <v>0</v>
      </c>
    </row>
    <row r="71" spans="1:28" ht="20" customHeight="1" x14ac:dyDescent="0.15">
      <c r="A71" s="11" t="s">
        <v>35</v>
      </c>
      <c r="B71" s="11" t="s">
        <v>307</v>
      </c>
      <c r="C71" s="11" t="s">
        <v>664</v>
      </c>
      <c r="D71" s="11">
        <v>4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Q71" s="13"/>
      <c r="R71" s="13"/>
      <c r="S71" s="11">
        <f>IF(ISERROR(VLOOKUP($B71,Rose!D$4:J$32,4,FALSE)),,VLOOKUP($B71,Rose!D$4:J$32,4,FALSE))</f>
        <v>0</v>
      </c>
      <c r="T71" s="11">
        <f>IF(ISERROR(VLOOKUP($B71,Rose!L$4:Q$32,4,FALSE)),,VLOOKUP($B71,Rose!L$4:Q$32,4,FALSE))</f>
        <v>0</v>
      </c>
      <c r="U71" s="11">
        <f>IF(ISERROR(VLOOKUP($B71,Rose!S$4:X$32,4,FALSE)),,VLOOKUP($B71,Rose!S$4:X$32,4,FALSE))</f>
        <v>0</v>
      </c>
      <c r="V71" s="11">
        <f>IF(ISERROR(VLOOKUP($B71,Rose!Z$4:AE$32,4,FALSE)),,VLOOKUP($B71,Rose!Z$4:AE$32,4,FALSE))</f>
        <v>0</v>
      </c>
      <c r="W71" s="11">
        <f>IF(ISERROR(VLOOKUP($B71,Rose!AG$4:AL$32,4,FALSE)),,VLOOKUP($B71,Rose!AG$4:AL$32,4,FALSE))</f>
        <v>0</v>
      </c>
      <c r="X71" s="11">
        <f>IF(ISERROR(VLOOKUP($B71,Rose!AN$4:AS$32,4,FALSE)),,VLOOKUP($B71,Rose!AN$4:AS$32,4,FALSE))</f>
        <v>0</v>
      </c>
      <c r="Y71" s="11">
        <f>IF(ISERROR(VLOOKUP($B71,Rose!AU$4:AZ$32,4,FALSE)),,VLOOKUP($B71,Rose!AU$4:AZ$32,4,FALSE))</f>
        <v>0</v>
      </c>
      <c r="Z71" s="11">
        <f>IF(ISERROR(VLOOKUP($B71,Rose!BB$4:BG$32,4,FALSE)),,VLOOKUP($B71,Rose!BB$4:BG$32,4,FALSE))</f>
        <v>0</v>
      </c>
      <c r="AA71" s="11">
        <f>IF(ISERROR(VLOOKUP($B71,Rose!BI$4:BN$32,4,FALSE)),,VLOOKUP($B71,Rose!BI$4:BN$32,4,FALSE))</f>
        <v>0</v>
      </c>
      <c r="AB71" s="11">
        <f>IF(ISERROR(VLOOKUP($B71,Rose!BP$4:BU$32,4,FALSE)),,VLOOKUP($B71,Rose!BP$4:BU$32,4,FALSE))</f>
        <v>0</v>
      </c>
    </row>
    <row r="72" spans="1:28" ht="20" customHeight="1" x14ac:dyDescent="0.15">
      <c r="A72" s="11" t="s">
        <v>35</v>
      </c>
      <c r="B72" s="11" t="s">
        <v>377</v>
      </c>
      <c r="C72" s="11" t="s">
        <v>342</v>
      </c>
      <c r="D72" s="11">
        <v>16</v>
      </c>
      <c r="E72" s="11">
        <v>16</v>
      </c>
      <c r="F72" s="11">
        <v>5.9036499999999998</v>
      </c>
      <c r="G72" s="11">
        <v>5.8791700000000002</v>
      </c>
      <c r="H72" s="11">
        <v>0</v>
      </c>
      <c r="I72" s="11">
        <v>0</v>
      </c>
      <c r="J72" s="11">
        <v>0</v>
      </c>
      <c r="K72" s="11">
        <v>0</v>
      </c>
      <c r="L72" s="11">
        <v>1</v>
      </c>
      <c r="M72" s="11">
        <v>3</v>
      </c>
      <c r="N72" s="11">
        <v>0</v>
      </c>
      <c r="O72" s="11">
        <v>0</v>
      </c>
      <c r="Q72" s="13"/>
      <c r="R72" s="13"/>
      <c r="S72" s="11">
        <f>IF(ISERROR(VLOOKUP($B72,Rose!D$4:J$32,4,FALSE)),,VLOOKUP($B72,Rose!D$4:J$32,4,FALSE))</f>
        <v>0</v>
      </c>
      <c r="T72" s="11">
        <f>IF(ISERROR(VLOOKUP($B72,Rose!L$4:Q$32,4,FALSE)),,VLOOKUP($B72,Rose!L$4:Q$32,4,FALSE))</f>
        <v>0</v>
      </c>
      <c r="U72" s="11">
        <f>IF(ISERROR(VLOOKUP($B72,Rose!S$4:X$32,4,FALSE)),,VLOOKUP($B72,Rose!S$4:X$32,4,FALSE))</f>
        <v>0</v>
      </c>
      <c r="V72" s="11">
        <f>IF(ISERROR(VLOOKUP($B72,Rose!Z$4:AE$32,4,FALSE)),,VLOOKUP($B72,Rose!Z$4:AE$32,4,FALSE))</f>
        <v>0</v>
      </c>
      <c r="W72" s="11">
        <f>IF(ISERROR(VLOOKUP($B72,Rose!AG$4:AL$32,4,FALSE)),,VLOOKUP($B72,Rose!AG$4:AL$32,4,FALSE))</f>
        <v>0</v>
      </c>
      <c r="X72" s="11">
        <f>IF(ISERROR(VLOOKUP($B72,Rose!AN$4:AS$32,4,FALSE)),,VLOOKUP($B72,Rose!AN$4:AS$32,4,FALSE))</f>
        <v>0</v>
      </c>
      <c r="Y72" s="11">
        <f>IF(ISERROR(VLOOKUP($B72,Rose!AU$4:AZ$32,4,FALSE)),,VLOOKUP($B72,Rose!AU$4:AZ$32,4,FALSE))</f>
        <v>0</v>
      </c>
      <c r="Z72" s="11">
        <f>IF(ISERROR(VLOOKUP($B72,Rose!BB$4:BG$32,4,FALSE)),,VLOOKUP($B72,Rose!BB$4:BG$32,4,FALSE))</f>
        <v>0</v>
      </c>
      <c r="AA72" s="11">
        <f>IF(ISERROR(VLOOKUP($B72,Rose!BI$4:BN$32,4,FALSE)),,VLOOKUP($B72,Rose!BI$4:BN$32,4,FALSE))</f>
        <v>0</v>
      </c>
      <c r="AB72" s="11">
        <f>IF(ISERROR(VLOOKUP($B72,Rose!BP$4:BU$32,4,FALSE)),,VLOOKUP($B72,Rose!BP$4:BU$32,4,FALSE))</f>
        <v>0</v>
      </c>
    </row>
    <row r="73" spans="1:28" ht="20" customHeight="1" x14ac:dyDescent="0.15">
      <c r="A73" s="11" t="s">
        <v>35</v>
      </c>
      <c r="B73" s="11" t="s">
        <v>395</v>
      </c>
      <c r="C73" s="11" t="s">
        <v>664</v>
      </c>
      <c r="D73" s="11">
        <v>2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Q73" s="13"/>
      <c r="R73" s="13"/>
      <c r="S73" s="11">
        <f>IF(ISERROR(VLOOKUP($B73,Rose!D$4:J$32,4,FALSE)),,VLOOKUP($B73,Rose!D$4:J$32,4,FALSE))</f>
        <v>0</v>
      </c>
      <c r="T73" s="11">
        <f>IF(ISERROR(VLOOKUP($B73,Rose!L$4:Q$32,4,FALSE)),,VLOOKUP($B73,Rose!L$4:Q$32,4,FALSE))</f>
        <v>0</v>
      </c>
      <c r="U73" s="11">
        <f>IF(ISERROR(VLOOKUP($B73,Rose!S$4:X$32,4,FALSE)),,VLOOKUP($B73,Rose!S$4:X$32,4,FALSE))</f>
        <v>0</v>
      </c>
      <c r="V73" s="11">
        <f>IF(ISERROR(VLOOKUP($B73,Rose!Z$4:AE$32,4,FALSE)),,VLOOKUP($B73,Rose!Z$4:AE$32,4,FALSE))</f>
        <v>0</v>
      </c>
      <c r="W73" s="11">
        <f>IF(ISERROR(VLOOKUP($B73,Rose!AG$4:AL$32,4,FALSE)),,VLOOKUP($B73,Rose!AG$4:AL$32,4,FALSE))</f>
        <v>0</v>
      </c>
      <c r="X73" s="11">
        <f>IF(ISERROR(VLOOKUP($B73,Rose!AN$4:AS$32,4,FALSE)),,VLOOKUP($B73,Rose!AN$4:AS$32,4,FALSE))</f>
        <v>0</v>
      </c>
      <c r="Y73" s="11">
        <f>IF(ISERROR(VLOOKUP($B73,Rose!AU$4:AZ$32,4,FALSE)),,VLOOKUP($B73,Rose!AU$4:AZ$32,4,FALSE))</f>
        <v>0</v>
      </c>
      <c r="Z73" s="11">
        <f>IF(ISERROR(VLOOKUP($B73,Rose!BB$4:BG$32,4,FALSE)),,VLOOKUP($B73,Rose!BB$4:BG$32,4,FALSE))</f>
        <v>0</v>
      </c>
      <c r="AA73" s="11">
        <f>IF(ISERROR(VLOOKUP($B73,Rose!BI$4:BN$32,4,FALSE)),,VLOOKUP($B73,Rose!BI$4:BN$32,4,FALSE))</f>
        <v>0</v>
      </c>
      <c r="AB73" s="11">
        <f>IF(ISERROR(VLOOKUP($B73,Rose!BP$4:BU$32,4,FALSE)),,VLOOKUP($B73,Rose!BP$4:BU$32,4,FALSE))</f>
        <v>0</v>
      </c>
    </row>
    <row r="74" spans="1:28" ht="20" customHeight="1" x14ac:dyDescent="0.15">
      <c r="A74" s="11" t="s">
        <v>35</v>
      </c>
      <c r="B74" s="11" t="s">
        <v>584</v>
      </c>
      <c r="C74" s="11" t="s">
        <v>98</v>
      </c>
      <c r="D74" s="11">
        <v>23</v>
      </c>
      <c r="E74" s="11">
        <v>12</v>
      </c>
      <c r="F74" s="11">
        <v>5.8844700000000003</v>
      </c>
      <c r="G74" s="11">
        <v>6.4185600000000003</v>
      </c>
      <c r="H74" s="11">
        <v>2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Q74" s="13"/>
      <c r="R74" s="13"/>
      <c r="S74" s="11">
        <f>IF(ISERROR(VLOOKUP($B74,Rose!D$4:J$32,4,FALSE)),,VLOOKUP($B74,Rose!D$4:J$32,4,FALSE))</f>
        <v>0</v>
      </c>
      <c r="T74" s="11">
        <f>IF(ISERROR(VLOOKUP($B74,Rose!L$4:Q$32,4,FALSE)),,VLOOKUP($B74,Rose!L$4:Q$32,4,FALSE))</f>
        <v>7</v>
      </c>
      <c r="U74" s="11">
        <f>IF(ISERROR(VLOOKUP($B74,Rose!S$4:X$32,4,FALSE)),,VLOOKUP($B74,Rose!S$4:X$32,4,FALSE))</f>
        <v>0</v>
      </c>
      <c r="V74" s="11">
        <f>IF(ISERROR(VLOOKUP($B74,Rose!Z$4:AE$32,4,FALSE)),,VLOOKUP($B74,Rose!Z$4:AE$32,4,FALSE))</f>
        <v>0</v>
      </c>
      <c r="W74" s="11">
        <f>IF(ISERROR(VLOOKUP($B74,Rose!AG$4:AL$32,4,FALSE)),,VLOOKUP($B74,Rose!AG$4:AL$32,4,FALSE))</f>
        <v>0</v>
      </c>
      <c r="X74" s="11">
        <f>IF(ISERROR(VLOOKUP($B74,Rose!AN$4:AS$32,4,FALSE)),,VLOOKUP($B74,Rose!AN$4:AS$32,4,FALSE))</f>
        <v>0</v>
      </c>
      <c r="Y74" s="11">
        <f>IF(ISERROR(VLOOKUP($B74,Rose!AU$4:AZ$32,4,FALSE)),,VLOOKUP($B74,Rose!AU$4:AZ$32,4,FALSE))</f>
        <v>0</v>
      </c>
      <c r="Z74" s="11">
        <f>IF(ISERROR(VLOOKUP($B74,Rose!BB$4:BG$32,4,FALSE)),,VLOOKUP($B74,Rose!BB$4:BG$32,4,FALSE))</f>
        <v>0</v>
      </c>
      <c r="AA74" s="11">
        <f>IF(ISERROR(VLOOKUP($B74,Rose!BI$4:BN$32,4,FALSE)),,VLOOKUP($B74,Rose!BI$4:BN$32,4,FALSE))</f>
        <v>0</v>
      </c>
      <c r="AB74" s="11">
        <f>IF(ISERROR(VLOOKUP($B74,Rose!BP$4:BU$32,4,FALSE)),,VLOOKUP($B74,Rose!BP$4:BU$32,4,FALSE))</f>
        <v>0</v>
      </c>
    </row>
    <row r="75" spans="1:28" ht="20" customHeight="1" x14ac:dyDescent="0.15">
      <c r="A75" s="11" t="s">
        <v>35</v>
      </c>
      <c r="B75" s="11" t="s">
        <v>580</v>
      </c>
      <c r="C75" s="11" t="s">
        <v>100</v>
      </c>
      <c r="D75" s="11">
        <v>28</v>
      </c>
      <c r="E75" s="11">
        <v>12</v>
      </c>
      <c r="F75" s="11">
        <v>5.7973499999999998</v>
      </c>
      <c r="G75" s="11">
        <v>5.7121199999999996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2</v>
      </c>
      <c r="N75" s="11">
        <v>0</v>
      </c>
      <c r="O75" s="11">
        <v>0</v>
      </c>
      <c r="Q75" s="13"/>
      <c r="R75" s="13"/>
      <c r="S75" s="11">
        <f>IF(ISERROR(VLOOKUP($B75,Rose!D$4:J$32,4,FALSE)),,VLOOKUP($B75,Rose!D$4:J$32,4,FALSE))</f>
        <v>0</v>
      </c>
      <c r="T75" s="11">
        <f>IF(ISERROR(VLOOKUP($B75,Rose!L$4:Q$32,4,FALSE)),,VLOOKUP($B75,Rose!L$4:Q$32,4,FALSE))</f>
        <v>20</v>
      </c>
      <c r="U75" s="11">
        <f>IF(ISERROR(VLOOKUP($B75,Rose!S$4:X$32,4,FALSE)),,VLOOKUP($B75,Rose!S$4:X$32,4,FALSE))</f>
        <v>0</v>
      </c>
      <c r="V75" s="11">
        <f>IF(ISERROR(VLOOKUP($B75,Rose!Z$4:AE$32,4,FALSE)),,VLOOKUP($B75,Rose!Z$4:AE$32,4,FALSE))</f>
        <v>0</v>
      </c>
      <c r="W75" s="11">
        <f>IF(ISERROR(VLOOKUP($B75,Rose!AG$4:AL$32,4,FALSE)),,VLOOKUP($B75,Rose!AG$4:AL$32,4,FALSE))</f>
        <v>0</v>
      </c>
      <c r="X75" s="11">
        <f>IF(ISERROR(VLOOKUP($B75,Rose!AN$4:AS$32,4,FALSE)),,VLOOKUP($B75,Rose!AN$4:AS$32,4,FALSE))</f>
        <v>0</v>
      </c>
      <c r="Y75" s="11">
        <f>IF(ISERROR(VLOOKUP($B75,Rose!AU$4:AZ$32,4,FALSE)),,VLOOKUP($B75,Rose!AU$4:AZ$32,4,FALSE))</f>
        <v>0</v>
      </c>
      <c r="Z75" s="11">
        <f>IF(ISERROR(VLOOKUP($B75,Rose!BB$4:BG$32,4,FALSE)),,VLOOKUP($B75,Rose!BB$4:BG$32,4,FALSE))</f>
        <v>0</v>
      </c>
      <c r="AA75" s="11">
        <f>IF(ISERROR(VLOOKUP($B75,Rose!BI$4:BN$32,4,FALSE)),,VLOOKUP($B75,Rose!BI$4:BN$32,4,FALSE))</f>
        <v>0</v>
      </c>
      <c r="AB75" s="11">
        <f>IF(ISERROR(VLOOKUP($B75,Rose!BP$4:BU$32,4,FALSE)),,VLOOKUP($B75,Rose!BP$4:BU$32,4,FALSE))</f>
        <v>0</v>
      </c>
    </row>
    <row r="76" spans="1:28" ht="20" customHeight="1" x14ac:dyDescent="0.15">
      <c r="A76" s="11" t="s">
        <v>35</v>
      </c>
      <c r="B76" s="11" t="s">
        <v>607</v>
      </c>
      <c r="C76" s="11" t="s">
        <v>519</v>
      </c>
      <c r="D76" s="11">
        <v>4</v>
      </c>
      <c r="E76" s="11">
        <v>10</v>
      </c>
      <c r="F76" s="11">
        <v>5.6722200000000003</v>
      </c>
      <c r="G76" s="11">
        <v>5.6722200000000003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Q76" s="13"/>
      <c r="R76" s="13"/>
      <c r="S76" s="11">
        <f>IF(ISERROR(VLOOKUP($B76,Rose!D$4:J$32,4,FALSE)),,VLOOKUP($B76,Rose!D$4:J$32,4,FALSE))</f>
        <v>0</v>
      </c>
      <c r="T76" s="11">
        <f>IF(ISERROR(VLOOKUP($B76,Rose!L$4:Q$32,4,FALSE)),,VLOOKUP($B76,Rose!L$4:Q$32,4,FALSE))</f>
        <v>0</v>
      </c>
      <c r="U76" s="11">
        <f>IF(ISERROR(VLOOKUP($B76,Rose!S$4:X$32,4,FALSE)),,VLOOKUP($B76,Rose!S$4:X$32,4,FALSE))</f>
        <v>0</v>
      </c>
      <c r="V76" s="11">
        <f>IF(ISERROR(VLOOKUP($B76,Rose!Z$4:AE$32,4,FALSE)),,VLOOKUP($B76,Rose!Z$4:AE$32,4,FALSE))</f>
        <v>0</v>
      </c>
      <c r="W76" s="11">
        <f>IF(ISERROR(VLOOKUP($B76,Rose!AG$4:AL$32,4,FALSE)),,VLOOKUP($B76,Rose!AG$4:AL$32,4,FALSE))</f>
        <v>0</v>
      </c>
      <c r="X76" s="11">
        <f>IF(ISERROR(VLOOKUP($B76,Rose!AN$4:AS$32,4,FALSE)),,VLOOKUP($B76,Rose!AN$4:AS$32,4,FALSE))</f>
        <v>0</v>
      </c>
      <c r="Y76" s="11">
        <f>IF(ISERROR(VLOOKUP($B76,Rose!AU$4:AZ$32,4,FALSE)),,VLOOKUP($B76,Rose!AU$4:AZ$32,4,FALSE))</f>
        <v>0</v>
      </c>
      <c r="Z76" s="11">
        <f>IF(ISERROR(VLOOKUP($B76,Rose!BB$4:BG$32,4,FALSE)),,VLOOKUP($B76,Rose!BB$4:BG$32,4,FALSE))</f>
        <v>0</v>
      </c>
      <c r="AA76" s="11">
        <f>IF(ISERROR(VLOOKUP($B76,Rose!BI$4:BN$32,4,FALSE)),,VLOOKUP($B76,Rose!BI$4:BN$32,4,FALSE))</f>
        <v>0</v>
      </c>
      <c r="AB76" s="11">
        <f>IF(ISERROR(VLOOKUP($B76,Rose!BP$4:BU$32,4,FALSE)),,VLOOKUP($B76,Rose!BP$4:BU$32,4,FALSE))</f>
        <v>0</v>
      </c>
    </row>
    <row r="77" spans="1:28" ht="20" customHeight="1" x14ac:dyDescent="0.15">
      <c r="A77" s="11" t="s">
        <v>35</v>
      </c>
      <c r="B77" s="11" t="s">
        <v>335</v>
      </c>
      <c r="C77" s="11" t="s">
        <v>121</v>
      </c>
      <c r="D77" s="11">
        <v>23</v>
      </c>
      <c r="E77" s="11">
        <v>16</v>
      </c>
      <c r="F77" s="11">
        <v>5.95885</v>
      </c>
      <c r="G77" s="11">
        <v>5.8276000000000003</v>
      </c>
      <c r="H77" s="11">
        <v>0</v>
      </c>
      <c r="I77" s="11">
        <v>0</v>
      </c>
      <c r="J77" s="11">
        <v>0</v>
      </c>
      <c r="K77" s="11">
        <v>0</v>
      </c>
      <c r="L77" s="11">
        <v>2</v>
      </c>
      <c r="M77" s="11">
        <v>6</v>
      </c>
      <c r="N77" s="11">
        <v>1</v>
      </c>
      <c r="O77" s="11">
        <v>0</v>
      </c>
      <c r="Q77" s="13"/>
      <c r="R77" s="13"/>
      <c r="S77" s="11">
        <f>IF(ISERROR(VLOOKUP($B77,Rose!D$4:J$32,4,FALSE)),,VLOOKUP($B77,Rose!D$4:J$32,4,FALSE))</f>
        <v>0</v>
      </c>
      <c r="T77" s="11">
        <f>IF(ISERROR(VLOOKUP($B77,Rose!L$4:Q$32,4,FALSE)),,VLOOKUP($B77,Rose!L$4:Q$32,4,FALSE))</f>
        <v>0</v>
      </c>
      <c r="U77" s="11">
        <f>IF(ISERROR(VLOOKUP($B77,Rose!S$4:X$32,4,FALSE)),,VLOOKUP($B77,Rose!S$4:X$32,4,FALSE))</f>
        <v>0</v>
      </c>
      <c r="V77" s="11">
        <f>IF(ISERROR(VLOOKUP($B77,Rose!Z$4:AE$32,4,FALSE)),,VLOOKUP($B77,Rose!Z$4:AE$32,4,FALSE))</f>
        <v>0</v>
      </c>
      <c r="W77" s="11">
        <f>IF(ISERROR(VLOOKUP($B77,Rose!AG$4:AL$32,4,FALSE)),,VLOOKUP($B77,Rose!AG$4:AL$32,4,FALSE))</f>
        <v>0</v>
      </c>
      <c r="X77" s="11">
        <f>IF(ISERROR(VLOOKUP($B77,Rose!AN$4:AS$32,4,FALSE)),,VLOOKUP($B77,Rose!AN$4:AS$32,4,FALSE))</f>
        <v>0</v>
      </c>
      <c r="Y77" s="11">
        <f>IF(ISERROR(VLOOKUP($B77,Rose!AU$4:AZ$32,4,FALSE)),,VLOOKUP($B77,Rose!AU$4:AZ$32,4,FALSE))</f>
        <v>0</v>
      </c>
      <c r="Z77" s="11">
        <f>IF(ISERROR(VLOOKUP($B77,Rose!BB$4:BG$32,4,FALSE)),,VLOOKUP($B77,Rose!BB$4:BG$32,4,FALSE))</f>
        <v>0</v>
      </c>
      <c r="AA77" s="11">
        <f>IF(ISERROR(VLOOKUP($B77,Rose!BI$4:BN$32,4,FALSE)),,VLOOKUP($B77,Rose!BI$4:BN$32,4,FALSE))</f>
        <v>0</v>
      </c>
      <c r="AB77" s="11">
        <f>IF(ISERROR(VLOOKUP($B77,Rose!BP$4:BU$32,4,FALSE)),,VLOOKUP($B77,Rose!BP$4:BU$32,4,FALSE))</f>
        <v>0</v>
      </c>
    </row>
    <row r="78" spans="1:28" ht="20" customHeight="1" x14ac:dyDescent="0.15">
      <c r="A78" s="11" t="s">
        <v>35</v>
      </c>
      <c r="B78" s="11" t="s">
        <v>88</v>
      </c>
      <c r="C78" s="11" t="s">
        <v>519</v>
      </c>
      <c r="D78" s="11">
        <v>14</v>
      </c>
      <c r="E78" s="11">
        <v>11</v>
      </c>
      <c r="F78" s="11">
        <v>5.6886299999999999</v>
      </c>
      <c r="G78" s="11">
        <v>5.6420500000000002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1</v>
      </c>
      <c r="N78" s="11">
        <v>0</v>
      </c>
      <c r="O78" s="11">
        <v>0</v>
      </c>
      <c r="Q78" s="13"/>
      <c r="R78" s="13"/>
      <c r="S78" s="11">
        <f>IF(ISERROR(VLOOKUP($B78,Rose!D$4:J$32,4,FALSE)),,VLOOKUP($B78,Rose!D$4:J$32,4,FALSE))</f>
        <v>1</v>
      </c>
      <c r="T78" s="11">
        <f>IF(ISERROR(VLOOKUP($B78,Rose!L$4:Q$32,4,FALSE)),,VLOOKUP($B78,Rose!L$4:Q$32,4,FALSE))</f>
        <v>0</v>
      </c>
      <c r="U78" s="11">
        <f>IF(ISERROR(VLOOKUP($B78,Rose!S$4:X$32,4,FALSE)),,VLOOKUP($B78,Rose!S$4:X$32,4,FALSE))</f>
        <v>0</v>
      </c>
      <c r="V78" s="11">
        <f>IF(ISERROR(VLOOKUP($B78,Rose!Z$4:AE$32,4,FALSE)),,VLOOKUP($B78,Rose!Z$4:AE$32,4,FALSE))</f>
        <v>0</v>
      </c>
      <c r="W78" s="11">
        <f>IF(ISERROR(VLOOKUP($B78,Rose!AG$4:AL$32,4,FALSE)),,VLOOKUP($B78,Rose!AG$4:AL$32,4,FALSE))</f>
        <v>0</v>
      </c>
      <c r="X78" s="11">
        <f>IF(ISERROR(VLOOKUP($B78,Rose!AN$4:AS$32,4,FALSE)),,VLOOKUP($B78,Rose!AN$4:AS$32,4,FALSE))</f>
        <v>0</v>
      </c>
      <c r="Y78" s="11">
        <f>IF(ISERROR(VLOOKUP($B78,Rose!AU$4:AZ$32,4,FALSE)),,VLOOKUP($B78,Rose!AU$4:AZ$32,4,FALSE))</f>
        <v>0</v>
      </c>
      <c r="Z78" s="11">
        <f>IF(ISERROR(VLOOKUP($B78,Rose!BB$4:BG$32,4,FALSE)),,VLOOKUP($B78,Rose!BB$4:BG$32,4,FALSE))</f>
        <v>0</v>
      </c>
      <c r="AA78" s="11">
        <f>IF(ISERROR(VLOOKUP($B78,Rose!BI$4:BN$32,4,FALSE)),,VLOOKUP($B78,Rose!BI$4:BN$32,4,FALSE))</f>
        <v>0</v>
      </c>
      <c r="AB78" s="11">
        <f>IF(ISERROR(VLOOKUP($B78,Rose!BP$4:BU$32,4,FALSE)),,VLOOKUP($B78,Rose!BP$4:BU$32,4,FALSE))</f>
        <v>0</v>
      </c>
    </row>
    <row r="79" spans="1:28" ht="20" customHeight="1" x14ac:dyDescent="0.15">
      <c r="A79" s="11" t="s">
        <v>35</v>
      </c>
      <c r="B79" s="11" t="s">
        <v>237</v>
      </c>
      <c r="C79" s="11" t="s">
        <v>90</v>
      </c>
      <c r="D79" s="11">
        <v>47</v>
      </c>
      <c r="E79" s="11">
        <v>23</v>
      </c>
      <c r="F79" s="11">
        <v>6.2771699999999999</v>
      </c>
      <c r="G79" s="11">
        <v>6.5380399999999996</v>
      </c>
      <c r="H79" s="11">
        <v>2</v>
      </c>
      <c r="I79" s="11">
        <v>0</v>
      </c>
      <c r="J79" s="11">
        <v>0</v>
      </c>
      <c r="K79" s="11">
        <v>0</v>
      </c>
      <c r="L79" s="11">
        <v>2</v>
      </c>
      <c r="M79" s="11">
        <v>3</v>
      </c>
      <c r="N79" s="11">
        <v>0</v>
      </c>
      <c r="O79" s="11">
        <v>0</v>
      </c>
      <c r="Q79" s="13"/>
      <c r="R79" s="13"/>
      <c r="S79" s="11">
        <f>IF(ISERROR(VLOOKUP($B79,Rose!D$4:J$32,4,FALSE)),,VLOOKUP($B79,Rose!D$4:J$32,4,FALSE))</f>
        <v>0</v>
      </c>
      <c r="T79" s="11">
        <f>IF(ISERROR(VLOOKUP($B79,Rose!L$4:Q$32,4,FALSE)),,VLOOKUP($B79,Rose!L$4:Q$32,4,FALSE))</f>
        <v>0</v>
      </c>
      <c r="U79" s="11">
        <f>IF(ISERROR(VLOOKUP($B79,Rose!S$4:X$32,4,FALSE)),,VLOOKUP($B79,Rose!S$4:X$32,4,FALSE))</f>
        <v>16</v>
      </c>
      <c r="V79" s="11">
        <f>IF(ISERROR(VLOOKUP($B79,Rose!Z$4:AE$32,4,FALSE)),,VLOOKUP($B79,Rose!Z$4:AE$32,4,FALSE))</f>
        <v>0</v>
      </c>
      <c r="W79" s="11">
        <f>IF(ISERROR(VLOOKUP($B79,Rose!AG$4:AL$32,4,FALSE)),,VLOOKUP($B79,Rose!AG$4:AL$32,4,FALSE))</f>
        <v>0</v>
      </c>
      <c r="X79" s="11">
        <f>IF(ISERROR(VLOOKUP($B79,Rose!AN$4:AS$32,4,FALSE)),,VLOOKUP($B79,Rose!AN$4:AS$32,4,FALSE))</f>
        <v>0</v>
      </c>
      <c r="Y79" s="11">
        <f>IF(ISERROR(VLOOKUP($B79,Rose!AU$4:AZ$32,4,FALSE)),,VLOOKUP($B79,Rose!AU$4:AZ$32,4,FALSE))</f>
        <v>0</v>
      </c>
      <c r="Z79" s="11">
        <f>IF(ISERROR(VLOOKUP($B79,Rose!BB$4:BG$32,4,FALSE)),,VLOOKUP($B79,Rose!BB$4:BG$32,4,FALSE))</f>
        <v>0</v>
      </c>
      <c r="AA79" s="11">
        <f>IF(ISERROR(VLOOKUP($B79,Rose!BI$4:BN$32,4,FALSE)),,VLOOKUP($B79,Rose!BI$4:BN$32,4,FALSE))</f>
        <v>0</v>
      </c>
      <c r="AB79" s="11">
        <f>IF(ISERROR(VLOOKUP($B79,Rose!BP$4:BU$32,4,FALSE)),,VLOOKUP($B79,Rose!BP$4:BU$32,4,FALSE))</f>
        <v>0</v>
      </c>
    </row>
    <row r="80" spans="1:28" ht="20" customHeight="1" x14ac:dyDescent="0.15">
      <c r="A80" s="11" t="s">
        <v>35</v>
      </c>
      <c r="B80" s="11" t="s">
        <v>686</v>
      </c>
      <c r="C80" s="11" t="s">
        <v>97</v>
      </c>
      <c r="D80" s="11">
        <v>23</v>
      </c>
      <c r="E80" s="11">
        <v>20</v>
      </c>
      <c r="F80" s="11">
        <v>5.9151300000000004</v>
      </c>
      <c r="G80" s="11">
        <v>5.9930899999999996</v>
      </c>
      <c r="H80" s="11">
        <v>0</v>
      </c>
      <c r="I80" s="11">
        <v>0</v>
      </c>
      <c r="J80" s="11">
        <v>0</v>
      </c>
      <c r="K80" s="11">
        <v>0</v>
      </c>
      <c r="L80" s="11">
        <v>2</v>
      </c>
      <c r="M80" s="11">
        <v>1</v>
      </c>
      <c r="N80" s="11">
        <v>0</v>
      </c>
      <c r="O80" s="11">
        <v>0</v>
      </c>
      <c r="Q80" s="13"/>
      <c r="R80" s="13"/>
      <c r="S80" s="11">
        <f>IF(ISERROR(VLOOKUP($B80,Rose!D$4:J$32,4,FALSE)),,VLOOKUP($B80,Rose!D$4:J$32,4,FALSE))</f>
        <v>0</v>
      </c>
      <c r="T80" s="11">
        <f>IF(ISERROR(VLOOKUP($B80,Rose!L$4:Q$32,4,FALSE)),,VLOOKUP($B80,Rose!L$4:Q$32,4,FALSE))</f>
        <v>0</v>
      </c>
      <c r="U80" s="11">
        <f>IF(ISERROR(VLOOKUP($B80,Rose!S$4:X$32,4,FALSE)),,VLOOKUP($B80,Rose!S$4:X$32,4,FALSE))</f>
        <v>0</v>
      </c>
      <c r="V80" s="11">
        <f>IF(ISERROR(VLOOKUP($B80,Rose!Z$4:AE$32,4,FALSE)),,VLOOKUP($B80,Rose!Z$4:AE$32,4,FALSE))</f>
        <v>0</v>
      </c>
      <c r="W80" s="11">
        <f>IF(ISERROR(VLOOKUP($B80,Rose!AG$4:AL$32,4,FALSE)),,VLOOKUP($B80,Rose!AG$4:AL$32,4,FALSE))</f>
        <v>0</v>
      </c>
      <c r="X80" s="11">
        <f>IF(ISERROR(VLOOKUP($B80,Rose!AN$4:AS$32,4,FALSE)),,VLOOKUP($B80,Rose!AN$4:AS$32,4,FALSE))</f>
        <v>0</v>
      </c>
      <c r="Y80" s="11">
        <f>IF(ISERROR(VLOOKUP($B80,Rose!AU$4:AZ$32,4,FALSE)),,VLOOKUP($B80,Rose!AU$4:AZ$32,4,FALSE))</f>
        <v>0</v>
      </c>
      <c r="Z80" s="11">
        <f>IF(ISERROR(VLOOKUP($B80,Rose!BB$4:BG$32,4,FALSE)),,VLOOKUP($B80,Rose!BB$4:BG$32,4,FALSE))</f>
        <v>0</v>
      </c>
      <c r="AA80" s="11">
        <f>IF(ISERROR(VLOOKUP($B80,Rose!BI$4:BN$32,4,FALSE)),,VLOOKUP($B80,Rose!BI$4:BN$32,4,FALSE))</f>
        <v>0</v>
      </c>
      <c r="AB80" s="11">
        <f>IF(ISERROR(VLOOKUP($B80,Rose!BP$4:BU$32,4,FALSE)),,VLOOKUP($B80,Rose!BP$4:BU$32,4,FALSE))</f>
        <v>2</v>
      </c>
    </row>
    <row r="81" spans="1:28" ht="20" customHeight="1" x14ac:dyDescent="0.15">
      <c r="A81" s="11" t="s">
        <v>35</v>
      </c>
      <c r="B81" s="11" t="s">
        <v>389</v>
      </c>
      <c r="C81" s="11" t="s">
        <v>93</v>
      </c>
      <c r="D81" s="11">
        <v>12</v>
      </c>
      <c r="E81" s="11">
        <v>2</v>
      </c>
      <c r="F81" s="11">
        <v>6</v>
      </c>
      <c r="G81" s="11">
        <v>6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Q81" s="13"/>
      <c r="R81" s="13"/>
      <c r="S81" s="11">
        <f>IF(ISERROR(VLOOKUP($B81,Rose!D$4:J$32,4,FALSE)),,VLOOKUP($B81,Rose!D$4:J$32,4,FALSE))</f>
        <v>0</v>
      </c>
      <c r="T81" s="11">
        <f>IF(ISERROR(VLOOKUP($B81,Rose!L$4:Q$32,4,FALSE)),,VLOOKUP($B81,Rose!L$4:Q$32,4,FALSE))</f>
        <v>0</v>
      </c>
      <c r="U81" s="11">
        <f>IF(ISERROR(VLOOKUP($B81,Rose!S$4:X$32,4,FALSE)),,VLOOKUP($B81,Rose!S$4:X$32,4,FALSE))</f>
        <v>0</v>
      </c>
      <c r="V81" s="11">
        <f>IF(ISERROR(VLOOKUP($B81,Rose!Z$4:AE$32,4,FALSE)),,VLOOKUP($B81,Rose!Z$4:AE$32,4,FALSE))</f>
        <v>0</v>
      </c>
      <c r="W81" s="11">
        <f>IF(ISERROR(VLOOKUP($B81,Rose!AG$4:AL$32,4,FALSE)),,VLOOKUP($B81,Rose!AG$4:AL$32,4,FALSE))</f>
        <v>0</v>
      </c>
      <c r="X81" s="11">
        <f>IF(ISERROR(VLOOKUP($B81,Rose!AN$4:AS$32,4,FALSE)),,VLOOKUP($B81,Rose!AN$4:AS$32,4,FALSE))</f>
        <v>0</v>
      </c>
      <c r="Y81" s="11">
        <f>IF(ISERROR(VLOOKUP($B81,Rose!AU$4:AZ$32,4,FALSE)),,VLOOKUP($B81,Rose!AU$4:AZ$32,4,FALSE))</f>
        <v>0</v>
      </c>
      <c r="Z81" s="11">
        <f>IF(ISERROR(VLOOKUP($B81,Rose!BB$4:BG$32,4,FALSE)),,VLOOKUP($B81,Rose!BB$4:BG$32,4,FALSE))</f>
        <v>0</v>
      </c>
      <c r="AA81" s="11">
        <f>IF(ISERROR(VLOOKUP($B81,Rose!BI$4:BN$32,4,FALSE)),,VLOOKUP($B81,Rose!BI$4:BN$32,4,FALSE))</f>
        <v>0</v>
      </c>
      <c r="AB81" s="11">
        <f>IF(ISERROR(VLOOKUP($B81,Rose!BP$4:BU$32,4,FALSE)),,VLOOKUP($B81,Rose!BP$4:BU$32,4,FALSE))</f>
        <v>0</v>
      </c>
    </row>
    <row r="82" spans="1:28" ht="20" customHeight="1" x14ac:dyDescent="0.15">
      <c r="A82" s="11" t="s">
        <v>35</v>
      </c>
      <c r="B82" s="11" t="s">
        <v>616</v>
      </c>
      <c r="C82" s="11" t="s">
        <v>519</v>
      </c>
      <c r="D82" s="11">
        <v>1</v>
      </c>
      <c r="E82" s="11">
        <v>2</v>
      </c>
      <c r="F82" s="11">
        <v>4.375</v>
      </c>
      <c r="G82" s="11">
        <v>4.375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Q82" s="13"/>
      <c r="R82" s="13"/>
      <c r="S82" s="11">
        <f>IF(ISERROR(VLOOKUP($B82,Rose!D$4:J$32,4,FALSE)),,VLOOKUP($B82,Rose!D$4:J$32,4,FALSE))</f>
        <v>0</v>
      </c>
      <c r="T82" s="11">
        <f>IF(ISERROR(VLOOKUP($B82,Rose!L$4:Q$32,4,FALSE)),,VLOOKUP($B82,Rose!L$4:Q$32,4,FALSE))</f>
        <v>0</v>
      </c>
      <c r="U82" s="11">
        <f>IF(ISERROR(VLOOKUP($B82,Rose!S$4:X$32,4,FALSE)),,VLOOKUP($B82,Rose!S$4:X$32,4,FALSE))</f>
        <v>0</v>
      </c>
      <c r="V82" s="11">
        <f>IF(ISERROR(VLOOKUP($B82,Rose!Z$4:AE$32,4,FALSE)),,VLOOKUP($B82,Rose!Z$4:AE$32,4,FALSE))</f>
        <v>0</v>
      </c>
      <c r="W82" s="11">
        <f>IF(ISERROR(VLOOKUP($B82,Rose!AG$4:AL$32,4,FALSE)),,VLOOKUP($B82,Rose!AG$4:AL$32,4,FALSE))</f>
        <v>0</v>
      </c>
      <c r="X82" s="11">
        <f>IF(ISERROR(VLOOKUP($B82,Rose!AN$4:AS$32,4,FALSE)),,VLOOKUP($B82,Rose!AN$4:AS$32,4,FALSE))</f>
        <v>0</v>
      </c>
      <c r="Y82" s="11">
        <f>IF(ISERROR(VLOOKUP($B82,Rose!AU$4:AZ$32,4,FALSE)),,VLOOKUP($B82,Rose!AU$4:AZ$32,4,FALSE))</f>
        <v>0</v>
      </c>
      <c r="Z82" s="11">
        <f>IF(ISERROR(VLOOKUP($B82,Rose!BB$4:BG$32,4,FALSE)),,VLOOKUP($B82,Rose!BB$4:BG$32,4,FALSE))</f>
        <v>0</v>
      </c>
      <c r="AA82" s="11">
        <f>IF(ISERROR(VLOOKUP($B82,Rose!BI$4:BN$32,4,FALSE)),,VLOOKUP($B82,Rose!BI$4:BN$32,4,FALSE))</f>
        <v>0</v>
      </c>
      <c r="AB82" s="11">
        <f>IF(ISERROR(VLOOKUP($B82,Rose!BP$4:BU$32,4,FALSE)),,VLOOKUP($B82,Rose!BP$4:BU$32,4,FALSE))</f>
        <v>0</v>
      </c>
    </row>
    <row r="83" spans="1:28" ht="20" customHeight="1" x14ac:dyDescent="0.15">
      <c r="A83" s="11" t="s">
        <v>35</v>
      </c>
      <c r="B83" s="11" t="s">
        <v>191</v>
      </c>
      <c r="C83" s="11" t="s">
        <v>96</v>
      </c>
      <c r="D83" s="11">
        <v>43</v>
      </c>
      <c r="E83" s="11">
        <v>18</v>
      </c>
      <c r="F83" s="11">
        <v>6.1167499999999997</v>
      </c>
      <c r="G83" s="11">
        <v>6.8199800000000002</v>
      </c>
      <c r="H83" s="11">
        <v>3</v>
      </c>
      <c r="I83" s="11">
        <v>0</v>
      </c>
      <c r="J83" s="11">
        <v>0</v>
      </c>
      <c r="K83" s="11">
        <v>0</v>
      </c>
      <c r="L83" s="11">
        <v>3</v>
      </c>
      <c r="M83" s="11">
        <v>2</v>
      </c>
      <c r="N83" s="11">
        <v>0</v>
      </c>
      <c r="O83" s="11">
        <v>0</v>
      </c>
      <c r="Q83" s="13"/>
      <c r="R83" s="13"/>
      <c r="S83" s="11">
        <f>IF(ISERROR(VLOOKUP($B83,Rose!D$4:J$32,4,FALSE)),,VLOOKUP($B83,Rose!D$4:J$32,4,FALSE))</f>
        <v>0</v>
      </c>
      <c r="T83" s="11">
        <f>IF(ISERROR(VLOOKUP($B83,Rose!L$4:Q$32,4,FALSE)),,VLOOKUP($B83,Rose!L$4:Q$32,4,FALSE))</f>
        <v>0</v>
      </c>
      <c r="U83" s="11">
        <f>IF(ISERROR(VLOOKUP($B83,Rose!S$4:X$32,4,FALSE)),,VLOOKUP($B83,Rose!S$4:X$32,4,FALSE))</f>
        <v>0</v>
      </c>
      <c r="V83" s="11">
        <f>IF(ISERROR(VLOOKUP($B83,Rose!Z$4:AE$32,4,FALSE)),,VLOOKUP($B83,Rose!Z$4:AE$32,4,FALSE))</f>
        <v>0</v>
      </c>
      <c r="W83" s="11">
        <f>IF(ISERROR(VLOOKUP($B83,Rose!AG$4:AL$32,4,FALSE)),,VLOOKUP($B83,Rose!AG$4:AL$32,4,FALSE))</f>
        <v>0</v>
      </c>
      <c r="X83" s="11">
        <f>IF(ISERROR(VLOOKUP($B83,Rose!AN$4:AS$32,4,FALSE)),,VLOOKUP($B83,Rose!AN$4:AS$32,4,FALSE))</f>
        <v>0</v>
      </c>
      <c r="Y83" s="11">
        <f>IF(ISERROR(VLOOKUP($B83,Rose!AU$4:AZ$32,4,FALSE)),,VLOOKUP($B83,Rose!AU$4:AZ$32,4,FALSE))</f>
        <v>0</v>
      </c>
      <c r="Z83" s="11">
        <f>IF(ISERROR(VLOOKUP($B83,Rose!BB$4:BG$32,4,FALSE)),,VLOOKUP($B83,Rose!BB$4:BG$32,4,FALSE))</f>
        <v>0</v>
      </c>
      <c r="AA83" s="11">
        <f>IF(ISERROR(VLOOKUP($B83,Rose!BI$4:BN$32,4,FALSE)),,VLOOKUP($B83,Rose!BI$4:BN$32,4,FALSE))</f>
        <v>0</v>
      </c>
      <c r="AB83" s="11">
        <f>IF(ISERROR(VLOOKUP($B83,Rose!BP$4:BU$32,4,FALSE)),,VLOOKUP($B83,Rose!BP$4:BU$32,4,FALSE))</f>
        <v>4</v>
      </c>
    </row>
    <row r="84" spans="1:28" ht="20" customHeight="1" x14ac:dyDescent="0.15">
      <c r="A84" s="11" t="s">
        <v>35</v>
      </c>
      <c r="B84" s="11" t="s">
        <v>892</v>
      </c>
      <c r="C84" s="11" t="s">
        <v>99</v>
      </c>
      <c r="D84" s="11">
        <v>20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Q84" s="13"/>
      <c r="R84" s="13"/>
      <c r="S84" s="11">
        <f>IF(ISERROR(VLOOKUP($B84,Rose!D$4:J$32,4,FALSE)),,VLOOKUP($B84,Rose!D$4:J$32,4,FALSE))</f>
        <v>0</v>
      </c>
      <c r="T84" s="11">
        <f>IF(ISERROR(VLOOKUP($B84,Rose!L$4:Q$32,4,FALSE)),,VLOOKUP($B84,Rose!L$4:Q$32,4,FALSE))</f>
        <v>0</v>
      </c>
      <c r="U84" s="11">
        <f>IF(ISERROR(VLOOKUP($B84,Rose!S$4:X$32,4,FALSE)),,VLOOKUP($B84,Rose!S$4:X$32,4,FALSE))</f>
        <v>0</v>
      </c>
      <c r="V84" s="11">
        <f>IF(ISERROR(VLOOKUP($B84,Rose!Z$4:AE$32,4,FALSE)),,VLOOKUP($B84,Rose!Z$4:AE$32,4,FALSE))</f>
        <v>0</v>
      </c>
      <c r="W84" s="11">
        <f>IF(ISERROR(VLOOKUP($B84,Rose!AG$4:AL$32,4,FALSE)),,VLOOKUP($B84,Rose!AG$4:AL$32,4,FALSE))</f>
        <v>0</v>
      </c>
      <c r="X84" s="11">
        <f>IF(ISERROR(VLOOKUP($B84,Rose!AN$4:AS$32,4,FALSE)),,VLOOKUP($B84,Rose!AN$4:AS$32,4,FALSE))</f>
        <v>0</v>
      </c>
      <c r="Y84" s="11">
        <f>IF(ISERROR(VLOOKUP($B84,Rose!AU$4:AZ$32,4,FALSE)),,VLOOKUP($B84,Rose!AU$4:AZ$32,4,FALSE))</f>
        <v>0</v>
      </c>
      <c r="Z84" s="11">
        <f>IF(ISERROR(VLOOKUP($B84,Rose!BB$4:BG$32,4,FALSE)),,VLOOKUP($B84,Rose!BB$4:BG$32,4,FALSE))</f>
        <v>0</v>
      </c>
      <c r="AA84" s="11">
        <f>IF(ISERROR(VLOOKUP($B84,Rose!BI$4:BN$32,4,FALSE)),,VLOOKUP($B84,Rose!BI$4:BN$32,4,FALSE))</f>
        <v>19</v>
      </c>
      <c r="AB84" s="11">
        <f>IF(ISERROR(VLOOKUP($B84,Rose!BP$4:BU$32,4,FALSE)),,VLOOKUP($B84,Rose!BP$4:BU$32,4,FALSE))</f>
        <v>0</v>
      </c>
    </row>
    <row r="85" spans="1:28" ht="20" customHeight="1" x14ac:dyDescent="0.15">
      <c r="A85" s="11" t="s">
        <v>35</v>
      </c>
      <c r="B85" s="11" t="s">
        <v>688</v>
      </c>
      <c r="C85" s="11" t="s">
        <v>521</v>
      </c>
      <c r="D85" s="11">
        <v>20</v>
      </c>
      <c r="E85" s="11">
        <v>14</v>
      </c>
      <c r="F85" s="11">
        <v>5.9285699999999997</v>
      </c>
      <c r="G85" s="11">
        <v>6.1071400000000002</v>
      </c>
      <c r="H85" s="11">
        <v>1</v>
      </c>
      <c r="I85" s="11">
        <v>0</v>
      </c>
      <c r="J85" s="11">
        <v>0</v>
      </c>
      <c r="K85" s="11">
        <v>0</v>
      </c>
      <c r="L85" s="11">
        <v>1</v>
      </c>
      <c r="M85" s="11">
        <v>3</v>
      </c>
      <c r="N85" s="11">
        <v>0</v>
      </c>
      <c r="O85" s="11">
        <v>0</v>
      </c>
      <c r="Q85" s="13"/>
      <c r="R85" s="13"/>
      <c r="S85" s="11">
        <f>IF(ISERROR(VLOOKUP($B85,Rose!D$4:J$32,4,FALSE)),,VLOOKUP($B85,Rose!D$4:J$32,4,FALSE))</f>
        <v>0</v>
      </c>
      <c r="T85" s="11">
        <f>IF(ISERROR(VLOOKUP($B85,Rose!L$4:Q$32,4,FALSE)),,VLOOKUP($B85,Rose!L$4:Q$32,4,FALSE))</f>
        <v>0</v>
      </c>
      <c r="U85" s="11">
        <f>IF(ISERROR(VLOOKUP($B85,Rose!S$4:X$32,4,FALSE)),,VLOOKUP($B85,Rose!S$4:X$32,4,FALSE))</f>
        <v>0</v>
      </c>
      <c r="V85" s="11">
        <f>IF(ISERROR(VLOOKUP($B85,Rose!Z$4:AE$32,4,FALSE)),,VLOOKUP($B85,Rose!Z$4:AE$32,4,FALSE))</f>
        <v>0</v>
      </c>
      <c r="W85" s="11">
        <f>IF(ISERROR(VLOOKUP($B85,Rose!AG$4:AL$32,4,FALSE)),,VLOOKUP($B85,Rose!AG$4:AL$32,4,FALSE))</f>
        <v>0</v>
      </c>
      <c r="X85" s="11">
        <f>IF(ISERROR(VLOOKUP($B85,Rose!AN$4:AS$32,4,FALSE)),,VLOOKUP($B85,Rose!AN$4:AS$32,4,FALSE))</f>
        <v>0</v>
      </c>
      <c r="Y85" s="11">
        <f>IF(ISERROR(VLOOKUP($B85,Rose!AU$4:AZ$32,4,FALSE)),,VLOOKUP($B85,Rose!AU$4:AZ$32,4,FALSE))</f>
        <v>0</v>
      </c>
      <c r="Z85" s="11">
        <f>IF(ISERROR(VLOOKUP($B85,Rose!BB$4:BG$32,4,FALSE)),,VLOOKUP($B85,Rose!BB$4:BG$32,4,FALSE))</f>
        <v>0</v>
      </c>
      <c r="AA85" s="11">
        <f>IF(ISERROR(VLOOKUP($B85,Rose!BI$4:BN$32,4,FALSE)),,VLOOKUP($B85,Rose!BI$4:BN$32,4,FALSE))</f>
        <v>0</v>
      </c>
      <c r="AB85" s="11">
        <f>IF(ISERROR(VLOOKUP($B85,Rose!BP$4:BU$32,4,FALSE)),,VLOOKUP($B85,Rose!BP$4:BU$32,4,FALSE))</f>
        <v>0</v>
      </c>
    </row>
    <row r="86" spans="1:28" ht="20" customHeight="1" x14ac:dyDescent="0.15">
      <c r="A86" s="11" t="s">
        <v>35</v>
      </c>
      <c r="B86" s="11" t="s">
        <v>586</v>
      </c>
      <c r="C86" s="11" t="s">
        <v>517</v>
      </c>
      <c r="D86" s="11">
        <v>17</v>
      </c>
      <c r="E86" s="11">
        <v>6</v>
      </c>
      <c r="F86" s="11">
        <v>5.8541699999999999</v>
      </c>
      <c r="G86" s="11">
        <v>5.6875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2</v>
      </c>
      <c r="N86" s="11">
        <v>0</v>
      </c>
      <c r="O86" s="11">
        <v>0</v>
      </c>
      <c r="Q86" s="13"/>
      <c r="R86" s="13"/>
      <c r="S86" s="11">
        <f>IF(ISERROR(VLOOKUP($B86,Rose!D$4:J$32,4,FALSE)),,VLOOKUP($B86,Rose!D$4:J$32,4,FALSE))</f>
        <v>0</v>
      </c>
      <c r="T86" s="11">
        <f>IF(ISERROR(VLOOKUP($B86,Rose!L$4:Q$32,4,FALSE)),,VLOOKUP($B86,Rose!L$4:Q$32,4,FALSE))</f>
        <v>0</v>
      </c>
      <c r="U86" s="11">
        <f>IF(ISERROR(VLOOKUP($B86,Rose!S$4:X$32,4,FALSE)),,VLOOKUP($B86,Rose!S$4:X$32,4,FALSE))</f>
        <v>0</v>
      </c>
      <c r="V86" s="11">
        <f>IF(ISERROR(VLOOKUP($B86,Rose!Z$4:AE$32,4,FALSE)),,VLOOKUP($B86,Rose!Z$4:AE$32,4,FALSE))</f>
        <v>0</v>
      </c>
      <c r="W86" s="11">
        <f>IF(ISERROR(VLOOKUP($B86,Rose!AG$4:AL$32,4,FALSE)),,VLOOKUP($B86,Rose!AG$4:AL$32,4,FALSE))</f>
        <v>0</v>
      </c>
      <c r="X86" s="11">
        <f>IF(ISERROR(VLOOKUP($B86,Rose!AN$4:AS$32,4,FALSE)),,VLOOKUP($B86,Rose!AN$4:AS$32,4,FALSE))</f>
        <v>0</v>
      </c>
      <c r="Y86" s="11">
        <f>IF(ISERROR(VLOOKUP($B86,Rose!AU$4:AZ$32,4,FALSE)),,VLOOKUP($B86,Rose!AU$4:AZ$32,4,FALSE))</f>
        <v>0</v>
      </c>
      <c r="Z86" s="11">
        <f>IF(ISERROR(VLOOKUP($B86,Rose!BB$4:BG$32,4,FALSE)),,VLOOKUP($B86,Rose!BB$4:BG$32,4,FALSE))</f>
        <v>0</v>
      </c>
      <c r="AA86" s="11">
        <f>IF(ISERROR(VLOOKUP($B86,Rose!BI$4:BN$32,4,FALSE)),,VLOOKUP($B86,Rose!BI$4:BN$32,4,FALSE))</f>
        <v>0</v>
      </c>
      <c r="AB86" s="11">
        <f>IF(ISERROR(VLOOKUP($B86,Rose!BP$4:BU$32,4,FALSE)),,VLOOKUP($B86,Rose!BP$4:BU$32,4,FALSE))</f>
        <v>0</v>
      </c>
    </row>
    <row r="87" spans="1:28" ht="20" customHeight="1" x14ac:dyDescent="0.15">
      <c r="A87" s="11" t="s">
        <v>35</v>
      </c>
      <c r="B87" s="11" t="s">
        <v>383</v>
      </c>
      <c r="C87" s="11" t="s">
        <v>93</v>
      </c>
      <c r="D87" s="11">
        <v>30</v>
      </c>
      <c r="E87" s="11">
        <v>18</v>
      </c>
      <c r="F87" s="11">
        <v>6.0646399999999998</v>
      </c>
      <c r="G87" s="11">
        <v>6.4186699999999997</v>
      </c>
      <c r="H87" s="11">
        <v>2</v>
      </c>
      <c r="I87" s="11">
        <v>0</v>
      </c>
      <c r="J87" s="11">
        <v>0</v>
      </c>
      <c r="K87" s="11">
        <v>0</v>
      </c>
      <c r="L87" s="11">
        <v>0</v>
      </c>
      <c r="M87" s="11">
        <v>1</v>
      </c>
      <c r="N87" s="11">
        <v>0</v>
      </c>
      <c r="O87" s="11">
        <v>0</v>
      </c>
      <c r="Q87" s="13"/>
      <c r="R87" s="13"/>
      <c r="S87" s="11">
        <f>IF(ISERROR(VLOOKUP($B87,Rose!D$4:J$32,4,FALSE)),,VLOOKUP($B87,Rose!D$4:J$32,4,FALSE))</f>
        <v>0</v>
      </c>
      <c r="T87" s="11">
        <f>IF(ISERROR(VLOOKUP($B87,Rose!L$4:Q$32,4,FALSE)),,VLOOKUP($B87,Rose!L$4:Q$32,4,FALSE))</f>
        <v>0</v>
      </c>
      <c r="U87" s="11">
        <f>IF(ISERROR(VLOOKUP($B87,Rose!S$4:X$32,4,FALSE)),,VLOOKUP($B87,Rose!S$4:X$32,4,FALSE))</f>
        <v>0</v>
      </c>
      <c r="V87" s="11">
        <f>IF(ISERROR(VLOOKUP($B87,Rose!Z$4:AE$32,4,FALSE)),,VLOOKUP($B87,Rose!Z$4:AE$32,4,FALSE))</f>
        <v>0</v>
      </c>
      <c r="W87" s="11">
        <f>IF(ISERROR(VLOOKUP($B87,Rose!AG$4:AL$32,4,FALSE)),,VLOOKUP($B87,Rose!AG$4:AL$32,4,FALSE))</f>
        <v>9</v>
      </c>
      <c r="X87" s="11">
        <f>IF(ISERROR(VLOOKUP($B87,Rose!AN$4:AS$32,4,FALSE)),,VLOOKUP($B87,Rose!AN$4:AS$32,4,FALSE))</f>
        <v>0</v>
      </c>
      <c r="Y87" s="11">
        <f>IF(ISERROR(VLOOKUP($B87,Rose!AU$4:AZ$32,4,FALSE)),,VLOOKUP($B87,Rose!AU$4:AZ$32,4,FALSE))</f>
        <v>0</v>
      </c>
      <c r="Z87" s="11">
        <f>IF(ISERROR(VLOOKUP($B87,Rose!BB$4:BG$32,4,FALSE)),,VLOOKUP($B87,Rose!BB$4:BG$32,4,FALSE))</f>
        <v>0</v>
      </c>
      <c r="AA87" s="11">
        <f>IF(ISERROR(VLOOKUP($B87,Rose!BI$4:BN$32,4,FALSE)),,VLOOKUP($B87,Rose!BI$4:BN$32,4,FALSE))</f>
        <v>0</v>
      </c>
      <c r="AB87" s="11">
        <f>IF(ISERROR(VLOOKUP($B87,Rose!BP$4:BU$32,4,FALSE)),,VLOOKUP($B87,Rose!BP$4:BU$32,4,FALSE))</f>
        <v>0</v>
      </c>
    </row>
    <row r="88" spans="1:28" ht="20" customHeight="1" x14ac:dyDescent="0.15">
      <c r="A88" s="11" t="s">
        <v>35</v>
      </c>
      <c r="B88" s="11" t="s">
        <v>206</v>
      </c>
      <c r="C88" s="11" t="s">
        <v>95</v>
      </c>
      <c r="D88" s="11">
        <v>23</v>
      </c>
      <c r="E88" s="11">
        <v>13</v>
      </c>
      <c r="F88" s="11">
        <v>5.8518400000000002</v>
      </c>
      <c r="G88" s="11">
        <v>5.6807999999999996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4</v>
      </c>
      <c r="N88" s="11">
        <v>0</v>
      </c>
      <c r="O88" s="11">
        <v>0</v>
      </c>
      <c r="Q88" s="13"/>
      <c r="R88" s="13"/>
      <c r="S88" s="11">
        <f>IF(ISERROR(VLOOKUP($B88,Rose!D$4:J$32,4,FALSE)),,VLOOKUP($B88,Rose!D$4:J$32,4,FALSE))</f>
        <v>0</v>
      </c>
      <c r="T88" s="11">
        <f>IF(ISERROR(VLOOKUP($B88,Rose!L$4:Q$32,4,FALSE)),,VLOOKUP($B88,Rose!L$4:Q$32,4,FALSE))</f>
        <v>0</v>
      </c>
      <c r="U88" s="11">
        <f>IF(ISERROR(VLOOKUP($B88,Rose!S$4:X$32,4,FALSE)),,VLOOKUP($B88,Rose!S$4:X$32,4,FALSE))</f>
        <v>0</v>
      </c>
      <c r="V88" s="11">
        <f>IF(ISERROR(VLOOKUP($B88,Rose!Z$4:AE$32,4,FALSE)),,VLOOKUP($B88,Rose!Z$4:AE$32,4,FALSE))</f>
        <v>0</v>
      </c>
      <c r="W88" s="11">
        <f>IF(ISERROR(VLOOKUP($B88,Rose!AG$4:AL$32,4,FALSE)),,VLOOKUP($B88,Rose!AG$4:AL$32,4,FALSE))</f>
        <v>0</v>
      </c>
      <c r="X88" s="11">
        <f>IF(ISERROR(VLOOKUP($B88,Rose!AN$4:AS$32,4,FALSE)),,VLOOKUP($B88,Rose!AN$4:AS$32,4,FALSE))</f>
        <v>0</v>
      </c>
      <c r="Y88" s="11">
        <f>IF(ISERROR(VLOOKUP($B88,Rose!AU$4:AZ$32,4,FALSE)),,VLOOKUP($B88,Rose!AU$4:AZ$32,4,FALSE))</f>
        <v>0</v>
      </c>
      <c r="Z88" s="11">
        <f>IF(ISERROR(VLOOKUP($B88,Rose!BB$4:BG$32,4,FALSE)),,VLOOKUP($B88,Rose!BB$4:BG$32,4,FALSE))</f>
        <v>0</v>
      </c>
      <c r="AA88" s="11">
        <f>IF(ISERROR(VLOOKUP($B88,Rose!BI$4:BN$32,4,FALSE)),,VLOOKUP($B88,Rose!BI$4:BN$32,4,FALSE))</f>
        <v>5</v>
      </c>
      <c r="AB88" s="11">
        <f>IF(ISERROR(VLOOKUP($B88,Rose!BP$4:BU$32,4,FALSE)),,VLOOKUP($B88,Rose!BP$4:BU$32,4,FALSE))</f>
        <v>0</v>
      </c>
    </row>
    <row r="89" spans="1:28" ht="20" customHeight="1" x14ac:dyDescent="0.15">
      <c r="A89" s="11" t="s">
        <v>35</v>
      </c>
      <c r="B89" s="11" t="s">
        <v>462</v>
      </c>
      <c r="C89" s="11" t="s">
        <v>664</v>
      </c>
      <c r="D89" s="11">
        <v>3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Q89" s="13"/>
      <c r="R89" s="13"/>
      <c r="S89" s="11">
        <f>IF(ISERROR(VLOOKUP($B89,Rose!D$4:J$32,4,FALSE)),,VLOOKUP($B89,Rose!D$4:J$32,4,FALSE))</f>
        <v>0</v>
      </c>
      <c r="T89" s="11">
        <f>IF(ISERROR(VLOOKUP($B89,Rose!L$4:Q$32,4,FALSE)),,VLOOKUP($B89,Rose!L$4:Q$32,4,FALSE))</f>
        <v>0</v>
      </c>
      <c r="U89" s="11">
        <f>IF(ISERROR(VLOOKUP($B89,Rose!S$4:X$32,4,FALSE)),,VLOOKUP($B89,Rose!S$4:X$32,4,FALSE))</f>
        <v>0</v>
      </c>
      <c r="V89" s="11">
        <f>IF(ISERROR(VLOOKUP($B89,Rose!Z$4:AE$32,4,FALSE)),,VLOOKUP($B89,Rose!Z$4:AE$32,4,FALSE))</f>
        <v>0</v>
      </c>
      <c r="W89" s="11">
        <f>IF(ISERROR(VLOOKUP($B89,Rose!AG$4:AL$32,4,FALSE)),,VLOOKUP($B89,Rose!AG$4:AL$32,4,FALSE))</f>
        <v>0</v>
      </c>
      <c r="X89" s="11">
        <f>IF(ISERROR(VLOOKUP($B89,Rose!AN$4:AS$32,4,FALSE)),,VLOOKUP($B89,Rose!AN$4:AS$32,4,FALSE))</f>
        <v>0</v>
      </c>
      <c r="Y89" s="11">
        <f>IF(ISERROR(VLOOKUP($B89,Rose!AU$4:AZ$32,4,FALSE)),,VLOOKUP($B89,Rose!AU$4:AZ$32,4,FALSE))</f>
        <v>0</v>
      </c>
      <c r="Z89" s="11">
        <f>IF(ISERROR(VLOOKUP($B89,Rose!BB$4:BG$32,4,FALSE)),,VLOOKUP($B89,Rose!BB$4:BG$32,4,FALSE))</f>
        <v>0</v>
      </c>
      <c r="AA89" s="11">
        <f>IF(ISERROR(VLOOKUP($B89,Rose!BI$4:BN$32,4,FALSE)),,VLOOKUP($B89,Rose!BI$4:BN$32,4,FALSE))</f>
        <v>0</v>
      </c>
      <c r="AB89" s="11">
        <f>IF(ISERROR(VLOOKUP($B89,Rose!BP$4:BU$32,4,FALSE)),,VLOOKUP($B89,Rose!BP$4:BU$32,4,FALSE))</f>
        <v>0</v>
      </c>
    </row>
    <row r="90" spans="1:28" ht="20" customHeight="1" x14ac:dyDescent="0.15">
      <c r="A90" s="11" t="s">
        <v>35</v>
      </c>
      <c r="B90" s="11" t="s">
        <v>308</v>
      </c>
      <c r="C90" s="11" t="s">
        <v>194</v>
      </c>
      <c r="D90" s="11">
        <v>15</v>
      </c>
      <c r="E90" s="11">
        <v>12</v>
      </c>
      <c r="F90" s="11">
        <v>6.2083300000000001</v>
      </c>
      <c r="G90" s="11">
        <v>6.1458300000000001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2</v>
      </c>
      <c r="N90" s="11">
        <v>0</v>
      </c>
      <c r="O90" s="11">
        <v>0</v>
      </c>
      <c r="Q90" s="13"/>
      <c r="R90" s="13"/>
      <c r="S90" s="11">
        <f>IF(ISERROR(VLOOKUP($B90,Rose!D$4:J$32,4,FALSE)),,VLOOKUP($B90,Rose!D$4:J$32,4,FALSE))</f>
        <v>0</v>
      </c>
      <c r="T90" s="11">
        <f>IF(ISERROR(VLOOKUP($B90,Rose!L$4:Q$32,4,FALSE)),,VLOOKUP($B90,Rose!L$4:Q$32,4,FALSE))</f>
        <v>0</v>
      </c>
      <c r="U90" s="11">
        <f>IF(ISERROR(VLOOKUP($B90,Rose!S$4:X$32,4,FALSE)),,VLOOKUP($B90,Rose!S$4:X$32,4,FALSE))</f>
        <v>0</v>
      </c>
      <c r="V90" s="11">
        <f>IF(ISERROR(VLOOKUP($B90,Rose!Z$4:AE$32,4,FALSE)),,VLOOKUP($B90,Rose!Z$4:AE$32,4,FALSE))</f>
        <v>0</v>
      </c>
      <c r="W90" s="11">
        <f>IF(ISERROR(VLOOKUP($B90,Rose!AG$4:AL$32,4,FALSE)),,VLOOKUP($B90,Rose!AG$4:AL$32,4,FALSE))</f>
        <v>0</v>
      </c>
      <c r="X90" s="11">
        <f>IF(ISERROR(VLOOKUP($B90,Rose!AN$4:AS$32,4,FALSE)),,VLOOKUP($B90,Rose!AN$4:AS$32,4,FALSE))</f>
        <v>0</v>
      </c>
      <c r="Y90" s="11">
        <f>IF(ISERROR(VLOOKUP($B90,Rose!AU$4:AZ$32,4,FALSE)),,VLOOKUP($B90,Rose!AU$4:AZ$32,4,FALSE))</f>
        <v>0</v>
      </c>
      <c r="Z90" s="11">
        <f>IF(ISERROR(VLOOKUP($B90,Rose!BB$4:BG$32,4,FALSE)),,VLOOKUP($B90,Rose!BB$4:BG$32,4,FALSE))</f>
        <v>0</v>
      </c>
      <c r="AA90" s="11">
        <f>IF(ISERROR(VLOOKUP($B90,Rose!BI$4:BN$32,4,FALSE)),,VLOOKUP($B90,Rose!BI$4:BN$32,4,FALSE))</f>
        <v>11</v>
      </c>
      <c r="AB90" s="11">
        <f>IF(ISERROR(VLOOKUP($B90,Rose!BP$4:BU$32,4,FALSE)),,VLOOKUP($B90,Rose!BP$4:BU$32,4,FALSE))</f>
        <v>0</v>
      </c>
    </row>
    <row r="91" spans="1:28" ht="20" customHeight="1" x14ac:dyDescent="0.15">
      <c r="A91" s="11" t="s">
        <v>35</v>
      </c>
      <c r="B91" s="11" t="s">
        <v>690</v>
      </c>
      <c r="C91" s="11" t="s">
        <v>342</v>
      </c>
      <c r="D91" s="11">
        <v>17</v>
      </c>
      <c r="E91" s="11">
        <v>12</v>
      </c>
      <c r="F91" s="11">
        <v>6.1638299999999999</v>
      </c>
      <c r="G91" s="11">
        <v>6.3816300000000004</v>
      </c>
      <c r="H91" s="11">
        <v>0</v>
      </c>
      <c r="I91" s="11">
        <v>0</v>
      </c>
      <c r="J91" s="11">
        <v>0</v>
      </c>
      <c r="K91" s="11">
        <v>0</v>
      </c>
      <c r="L91" s="11">
        <v>3</v>
      </c>
      <c r="M91" s="11">
        <v>1</v>
      </c>
      <c r="N91" s="11">
        <v>0</v>
      </c>
      <c r="O91" s="11">
        <v>0</v>
      </c>
      <c r="Q91" s="13"/>
      <c r="R91" s="13"/>
      <c r="S91" s="11">
        <f>IF(ISERROR(VLOOKUP($B91,Rose!D$4:J$32,4,FALSE)),,VLOOKUP($B91,Rose!D$4:J$32,4,FALSE))</f>
        <v>0</v>
      </c>
      <c r="T91" s="11">
        <f>IF(ISERROR(VLOOKUP($B91,Rose!L$4:Q$32,4,FALSE)),,VLOOKUP($B91,Rose!L$4:Q$32,4,FALSE))</f>
        <v>0</v>
      </c>
      <c r="U91" s="11">
        <f>IF(ISERROR(VLOOKUP($B91,Rose!S$4:X$32,4,FALSE)),,VLOOKUP($B91,Rose!S$4:X$32,4,FALSE))</f>
        <v>0</v>
      </c>
      <c r="V91" s="11">
        <f>IF(ISERROR(VLOOKUP($B91,Rose!Z$4:AE$32,4,FALSE)),,VLOOKUP($B91,Rose!Z$4:AE$32,4,FALSE))</f>
        <v>0</v>
      </c>
      <c r="W91" s="11">
        <f>IF(ISERROR(VLOOKUP($B91,Rose!AG$4:AL$32,4,FALSE)),,VLOOKUP($B91,Rose!AG$4:AL$32,4,FALSE))</f>
        <v>0</v>
      </c>
      <c r="X91" s="11">
        <f>IF(ISERROR(VLOOKUP($B91,Rose!AN$4:AS$32,4,FALSE)),,VLOOKUP($B91,Rose!AN$4:AS$32,4,FALSE))</f>
        <v>0</v>
      </c>
      <c r="Y91" s="11">
        <f>IF(ISERROR(VLOOKUP($B91,Rose!AU$4:AZ$32,4,FALSE)),,VLOOKUP($B91,Rose!AU$4:AZ$32,4,FALSE))</f>
        <v>0</v>
      </c>
      <c r="Z91" s="11">
        <f>IF(ISERROR(VLOOKUP($B91,Rose!BB$4:BG$32,4,FALSE)),,VLOOKUP($B91,Rose!BB$4:BG$32,4,FALSE))</f>
        <v>0</v>
      </c>
      <c r="AA91" s="11">
        <f>IF(ISERROR(VLOOKUP($B91,Rose!BI$4:BN$32,4,FALSE)),,VLOOKUP($B91,Rose!BI$4:BN$32,4,FALSE))</f>
        <v>0</v>
      </c>
      <c r="AB91" s="11">
        <f>IF(ISERROR(VLOOKUP($B91,Rose!BP$4:BU$32,4,FALSE)),,VLOOKUP($B91,Rose!BP$4:BU$32,4,FALSE))</f>
        <v>8</v>
      </c>
    </row>
    <row r="92" spans="1:28" ht="20" customHeight="1" x14ac:dyDescent="0.15">
      <c r="A92" s="11" t="s">
        <v>35</v>
      </c>
      <c r="B92" s="11" t="s">
        <v>293</v>
      </c>
      <c r="C92" s="11" t="s">
        <v>93</v>
      </c>
      <c r="D92" s="11">
        <v>42</v>
      </c>
      <c r="E92" s="11">
        <v>8</v>
      </c>
      <c r="F92" s="11">
        <v>6.2351200000000002</v>
      </c>
      <c r="G92" s="11">
        <v>6.6681499999999998</v>
      </c>
      <c r="H92" s="11">
        <v>1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Q92" s="13"/>
      <c r="R92" s="13"/>
      <c r="S92" s="11">
        <f>IF(ISERROR(VLOOKUP($B92,Rose!D$4:J$32,4,FALSE)),,VLOOKUP($B92,Rose!D$4:J$32,4,FALSE))</f>
        <v>0</v>
      </c>
      <c r="T92" s="11">
        <f>IF(ISERROR(VLOOKUP($B92,Rose!L$4:Q$32,4,FALSE)),,VLOOKUP($B92,Rose!L$4:Q$32,4,FALSE))</f>
        <v>0</v>
      </c>
      <c r="U92" s="11">
        <f>IF(ISERROR(VLOOKUP($B92,Rose!S$4:X$32,4,FALSE)),,VLOOKUP($B92,Rose!S$4:X$32,4,FALSE))</f>
        <v>0</v>
      </c>
      <c r="V92" s="11">
        <f>IF(ISERROR(VLOOKUP($B92,Rose!Z$4:AE$32,4,FALSE)),,VLOOKUP($B92,Rose!Z$4:AE$32,4,FALSE))</f>
        <v>0</v>
      </c>
      <c r="W92" s="11">
        <f>IF(ISERROR(VLOOKUP($B92,Rose!AG$4:AL$32,4,FALSE)),,VLOOKUP($B92,Rose!AG$4:AL$32,4,FALSE))</f>
        <v>0</v>
      </c>
      <c r="X92" s="11">
        <f>IF(ISERROR(VLOOKUP($B92,Rose!AN$4:AS$32,4,FALSE)),,VLOOKUP($B92,Rose!AN$4:AS$32,4,FALSE))</f>
        <v>0</v>
      </c>
      <c r="Y92" s="11">
        <f>IF(ISERROR(VLOOKUP($B92,Rose!AU$4:AZ$32,4,FALSE)),,VLOOKUP($B92,Rose!AU$4:AZ$32,4,FALSE))</f>
        <v>0</v>
      </c>
      <c r="Z92" s="11">
        <f>IF(ISERROR(VLOOKUP($B92,Rose!BB$4:BG$32,4,FALSE)),,VLOOKUP($B92,Rose!BB$4:BG$32,4,FALSE))</f>
        <v>0</v>
      </c>
      <c r="AA92" s="11">
        <f>IF(ISERROR(VLOOKUP($B92,Rose!BI$4:BN$32,4,FALSE)),,VLOOKUP($B92,Rose!BI$4:BN$32,4,FALSE))</f>
        <v>18</v>
      </c>
      <c r="AB92" s="11">
        <f>IF(ISERROR(VLOOKUP($B92,Rose!BP$4:BU$32,4,FALSE)),,VLOOKUP($B92,Rose!BP$4:BU$32,4,FALSE))</f>
        <v>0</v>
      </c>
    </row>
    <row r="93" spans="1:28" ht="20" customHeight="1" x14ac:dyDescent="0.15">
      <c r="A93" s="11" t="s">
        <v>35</v>
      </c>
      <c r="B93" s="11" t="s">
        <v>609</v>
      </c>
      <c r="C93" s="11" t="s">
        <v>664</v>
      </c>
      <c r="D93" s="11">
        <v>5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Q93" s="13"/>
      <c r="R93" s="13"/>
      <c r="S93" s="11">
        <f>IF(ISERROR(VLOOKUP($B93,Rose!D$4:J$32,4,FALSE)),,VLOOKUP($B93,Rose!D$4:J$32,4,FALSE))</f>
        <v>0</v>
      </c>
      <c r="T93" s="11">
        <f>IF(ISERROR(VLOOKUP($B93,Rose!L$4:Q$32,4,FALSE)),,VLOOKUP($B93,Rose!L$4:Q$32,4,FALSE))</f>
        <v>0</v>
      </c>
      <c r="U93" s="11">
        <f>IF(ISERROR(VLOOKUP($B93,Rose!S$4:X$32,4,FALSE)),,VLOOKUP($B93,Rose!S$4:X$32,4,FALSE))</f>
        <v>0</v>
      </c>
      <c r="V93" s="11">
        <f>IF(ISERROR(VLOOKUP($B93,Rose!Z$4:AE$32,4,FALSE)),,VLOOKUP($B93,Rose!Z$4:AE$32,4,FALSE))</f>
        <v>0</v>
      </c>
      <c r="W93" s="11">
        <f>IF(ISERROR(VLOOKUP($B93,Rose!AG$4:AL$32,4,FALSE)),,VLOOKUP($B93,Rose!AG$4:AL$32,4,FALSE))</f>
        <v>0</v>
      </c>
      <c r="X93" s="11">
        <f>IF(ISERROR(VLOOKUP($B93,Rose!AN$4:AS$32,4,FALSE)),,VLOOKUP($B93,Rose!AN$4:AS$32,4,FALSE))</f>
        <v>0</v>
      </c>
      <c r="Y93" s="11">
        <f>IF(ISERROR(VLOOKUP($B93,Rose!AU$4:AZ$32,4,FALSE)),,VLOOKUP($B93,Rose!AU$4:AZ$32,4,FALSE))</f>
        <v>0</v>
      </c>
      <c r="Z93" s="11">
        <f>IF(ISERROR(VLOOKUP($B93,Rose!BB$4:BG$32,4,FALSE)),,VLOOKUP($B93,Rose!BB$4:BG$32,4,FALSE))</f>
        <v>0</v>
      </c>
      <c r="AA93" s="11">
        <f>IF(ISERROR(VLOOKUP($B93,Rose!BI$4:BN$32,4,FALSE)),,VLOOKUP($B93,Rose!BI$4:BN$32,4,FALSE))</f>
        <v>0</v>
      </c>
      <c r="AB93" s="11">
        <f>IF(ISERROR(VLOOKUP($B93,Rose!BP$4:BU$32,4,FALSE)),,VLOOKUP($B93,Rose!BP$4:BU$32,4,FALSE))</f>
        <v>0</v>
      </c>
    </row>
    <row r="94" spans="1:28" ht="20" customHeight="1" x14ac:dyDescent="0.15">
      <c r="A94" s="11" t="s">
        <v>35</v>
      </c>
      <c r="B94" s="11" t="s">
        <v>683</v>
      </c>
      <c r="C94" s="11" t="s">
        <v>94</v>
      </c>
      <c r="D94" s="11">
        <v>35</v>
      </c>
      <c r="E94" s="11">
        <v>21</v>
      </c>
      <c r="F94" s="11">
        <v>6.05952</v>
      </c>
      <c r="G94" s="11">
        <v>6.2857099999999999</v>
      </c>
      <c r="H94" s="11">
        <v>1</v>
      </c>
      <c r="I94" s="11">
        <v>0</v>
      </c>
      <c r="J94" s="11">
        <v>0</v>
      </c>
      <c r="K94" s="11">
        <v>0</v>
      </c>
      <c r="L94" s="11">
        <v>5</v>
      </c>
      <c r="M94" s="11">
        <v>5</v>
      </c>
      <c r="N94" s="11">
        <v>0</v>
      </c>
      <c r="O94" s="11">
        <v>0</v>
      </c>
      <c r="Q94" s="13"/>
      <c r="R94" s="13"/>
      <c r="S94" s="11">
        <f>IF(ISERROR(VLOOKUP($B94,Rose!D$4:J$32,4,FALSE)),,VLOOKUP($B94,Rose!D$4:J$32,4,FALSE))</f>
        <v>0</v>
      </c>
      <c r="T94" s="11">
        <f>IF(ISERROR(VLOOKUP($B94,Rose!L$4:Q$32,4,FALSE)),,VLOOKUP($B94,Rose!L$4:Q$32,4,FALSE))</f>
        <v>0</v>
      </c>
      <c r="U94" s="11">
        <f>IF(ISERROR(VLOOKUP($B94,Rose!S$4:X$32,4,FALSE)),,VLOOKUP($B94,Rose!S$4:X$32,4,FALSE))</f>
        <v>4</v>
      </c>
      <c r="V94" s="11">
        <f>IF(ISERROR(VLOOKUP($B94,Rose!Z$4:AE$32,4,FALSE)),,VLOOKUP($B94,Rose!Z$4:AE$32,4,FALSE))</f>
        <v>0</v>
      </c>
      <c r="W94" s="11">
        <f>IF(ISERROR(VLOOKUP($B94,Rose!AG$4:AL$32,4,FALSE)),,VLOOKUP($B94,Rose!AG$4:AL$32,4,FALSE))</f>
        <v>0</v>
      </c>
      <c r="X94" s="11">
        <f>IF(ISERROR(VLOOKUP($B94,Rose!AN$4:AS$32,4,FALSE)),,VLOOKUP($B94,Rose!AN$4:AS$32,4,FALSE))</f>
        <v>0</v>
      </c>
      <c r="Y94" s="11">
        <f>IF(ISERROR(VLOOKUP($B94,Rose!AU$4:AZ$32,4,FALSE)),,VLOOKUP($B94,Rose!AU$4:AZ$32,4,FALSE))</f>
        <v>0</v>
      </c>
      <c r="Z94" s="11">
        <f>IF(ISERROR(VLOOKUP($B94,Rose!BB$4:BG$32,4,FALSE)),,VLOOKUP($B94,Rose!BB$4:BG$32,4,FALSE))</f>
        <v>0</v>
      </c>
      <c r="AA94" s="11">
        <f>IF(ISERROR(VLOOKUP($B94,Rose!BI$4:BN$32,4,FALSE)),,VLOOKUP($B94,Rose!BI$4:BN$32,4,FALSE))</f>
        <v>0</v>
      </c>
      <c r="AB94" s="11">
        <f>IF(ISERROR(VLOOKUP($B94,Rose!BP$4:BU$32,4,FALSE)),,VLOOKUP($B94,Rose!BP$4:BU$32,4,FALSE))</f>
        <v>0</v>
      </c>
    </row>
    <row r="95" spans="1:28" ht="20" customHeight="1" x14ac:dyDescent="0.15">
      <c r="A95" s="11" t="s">
        <v>35</v>
      </c>
      <c r="B95" s="11" t="s">
        <v>393</v>
      </c>
      <c r="C95" s="11" t="s">
        <v>95</v>
      </c>
      <c r="D95" s="11">
        <v>25</v>
      </c>
      <c r="E95" s="11">
        <v>6</v>
      </c>
      <c r="F95" s="11">
        <v>6.0083299999999999</v>
      </c>
      <c r="G95" s="11">
        <v>5.8166700000000002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2</v>
      </c>
      <c r="N95" s="11">
        <v>0</v>
      </c>
      <c r="O95" s="11">
        <v>0</v>
      </c>
      <c r="Q95" s="13"/>
      <c r="R95" s="13"/>
      <c r="S95" s="11">
        <f>IF(ISERROR(VLOOKUP($B95,Rose!D$4:J$32,4,FALSE)),,VLOOKUP($B95,Rose!D$4:J$32,4,FALSE))</f>
        <v>0</v>
      </c>
      <c r="T95" s="11">
        <f>IF(ISERROR(VLOOKUP($B95,Rose!L$4:Q$32,4,FALSE)),,VLOOKUP($B95,Rose!L$4:Q$32,4,FALSE))</f>
        <v>0</v>
      </c>
      <c r="U95" s="11">
        <f>IF(ISERROR(VLOOKUP($B95,Rose!S$4:X$32,4,FALSE)),,VLOOKUP($B95,Rose!S$4:X$32,4,FALSE))</f>
        <v>0</v>
      </c>
      <c r="V95" s="11">
        <f>IF(ISERROR(VLOOKUP($B95,Rose!Z$4:AE$32,4,FALSE)),,VLOOKUP($B95,Rose!Z$4:AE$32,4,FALSE))</f>
        <v>0</v>
      </c>
      <c r="W95" s="11">
        <f>IF(ISERROR(VLOOKUP($B95,Rose!AG$4:AL$32,4,FALSE)),,VLOOKUP($B95,Rose!AG$4:AL$32,4,FALSE))</f>
        <v>0</v>
      </c>
      <c r="X95" s="11">
        <f>IF(ISERROR(VLOOKUP($B95,Rose!AN$4:AS$32,4,FALSE)),,VLOOKUP($B95,Rose!AN$4:AS$32,4,FALSE))</f>
        <v>10</v>
      </c>
      <c r="Y95" s="11">
        <f>IF(ISERROR(VLOOKUP($B95,Rose!AU$4:AZ$32,4,FALSE)),,VLOOKUP($B95,Rose!AU$4:AZ$32,4,FALSE))</f>
        <v>0</v>
      </c>
      <c r="Z95" s="11">
        <f>IF(ISERROR(VLOOKUP($B95,Rose!BB$4:BG$32,4,FALSE)),,VLOOKUP($B95,Rose!BB$4:BG$32,4,FALSE))</f>
        <v>0</v>
      </c>
      <c r="AA95" s="11">
        <f>IF(ISERROR(VLOOKUP($B95,Rose!BI$4:BN$32,4,FALSE)),,VLOOKUP($B95,Rose!BI$4:BN$32,4,FALSE))</f>
        <v>0</v>
      </c>
      <c r="AB95" s="11">
        <f>IF(ISERROR(VLOOKUP($B95,Rose!BP$4:BU$32,4,FALSE)),,VLOOKUP($B95,Rose!BP$4:BU$32,4,FALSE))</f>
        <v>0</v>
      </c>
    </row>
    <row r="96" spans="1:28" ht="20" customHeight="1" x14ac:dyDescent="0.15">
      <c r="A96" s="11" t="s">
        <v>35</v>
      </c>
      <c r="B96" s="11" t="s">
        <v>733</v>
      </c>
      <c r="C96" s="11" t="s">
        <v>664</v>
      </c>
      <c r="D96" s="11">
        <v>1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Q96" s="13"/>
      <c r="R96" s="13"/>
      <c r="S96" s="11">
        <f>IF(ISERROR(VLOOKUP($B96,Rose!D$4:J$32,4,FALSE)),,VLOOKUP($B96,Rose!D$4:J$32,4,FALSE))</f>
        <v>0</v>
      </c>
      <c r="T96" s="11">
        <f>IF(ISERROR(VLOOKUP($B96,Rose!L$4:Q$32,4,FALSE)),,VLOOKUP($B96,Rose!L$4:Q$32,4,FALSE))</f>
        <v>0</v>
      </c>
      <c r="U96" s="11">
        <f>IF(ISERROR(VLOOKUP($B96,Rose!S$4:X$32,4,FALSE)),,VLOOKUP($B96,Rose!S$4:X$32,4,FALSE))</f>
        <v>0</v>
      </c>
      <c r="V96" s="11">
        <f>IF(ISERROR(VLOOKUP($B96,Rose!Z$4:AE$32,4,FALSE)),,VLOOKUP($B96,Rose!Z$4:AE$32,4,FALSE))</f>
        <v>0</v>
      </c>
      <c r="W96" s="11">
        <f>IF(ISERROR(VLOOKUP($B96,Rose!AG$4:AL$32,4,FALSE)),,VLOOKUP($B96,Rose!AG$4:AL$32,4,FALSE))</f>
        <v>0</v>
      </c>
      <c r="X96" s="11">
        <f>IF(ISERROR(VLOOKUP($B96,Rose!AN$4:AS$32,4,FALSE)),,VLOOKUP($B96,Rose!AN$4:AS$32,4,FALSE))</f>
        <v>0</v>
      </c>
      <c r="Y96" s="11">
        <f>IF(ISERROR(VLOOKUP($B96,Rose!AU$4:AZ$32,4,FALSE)),,VLOOKUP($B96,Rose!AU$4:AZ$32,4,FALSE))</f>
        <v>0</v>
      </c>
      <c r="Z96" s="11">
        <f>IF(ISERROR(VLOOKUP($B96,Rose!BB$4:BG$32,4,FALSE)),,VLOOKUP($B96,Rose!BB$4:BG$32,4,FALSE))</f>
        <v>0</v>
      </c>
      <c r="AA96" s="11">
        <f>IF(ISERROR(VLOOKUP($B96,Rose!BI$4:BN$32,4,FALSE)),,VLOOKUP($B96,Rose!BI$4:BN$32,4,FALSE))</f>
        <v>0</v>
      </c>
      <c r="AB96" s="11">
        <f>IF(ISERROR(VLOOKUP($B96,Rose!BP$4:BU$32,4,FALSE)),,VLOOKUP($B96,Rose!BP$4:BU$32,4,FALSE))</f>
        <v>0</v>
      </c>
    </row>
    <row r="97" spans="1:28" ht="20" customHeight="1" x14ac:dyDescent="0.15">
      <c r="A97" s="11" t="s">
        <v>35</v>
      </c>
      <c r="B97" s="11" t="s">
        <v>165</v>
      </c>
      <c r="C97" s="11" t="s">
        <v>91</v>
      </c>
      <c r="D97" s="11">
        <v>54</v>
      </c>
      <c r="E97" s="11">
        <v>17</v>
      </c>
      <c r="F97" s="11">
        <v>6.2364899999999999</v>
      </c>
      <c r="G97" s="11">
        <v>7.06412</v>
      </c>
      <c r="H97" s="11">
        <v>4</v>
      </c>
      <c r="I97" s="11">
        <v>0</v>
      </c>
      <c r="J97" s="11">
        <v>0</v>
      </c>
      <c r="K97" s="11">
        <v>0</v>
      </c>
      <c r="L97" s="11">
        <v>1</v>
      </c>
      <c r="M97" s="11">
        <v>0</v>
      </c>
      <c r="N97" s="11">
        <v>0</v>
      </c>
      <c r="O97" s="11">
        <v>0</v>
      </c>
      <c r="Q97" s="13"/>
      <c r="R97" s="13"/>
      <c r="S97" s="11">
        <f>IF(ISERROR(VLOOKUP($B97,Rose!D$4:J$32,4,FALSE)),,VLOOKUP($B97,Rose!D$4:J$32,4,FALSE))</f>
        <v>0</v>
      </c>
      <c r="T97" s="11">
        <f>IF(ISERROR(VLOOKUP($B97,Rose!L$4:Q$32,4,FALSE)),,VLOOKUP($B97,Rose!L$4:Q$32,4,FALSE))</f>
        <v>0</v>
      </c>
      <c r="U97" s="11">
        <f>IF(ISERROR(VLOOKUP($B97,Rose!S$4:X$32,4,FALSE)),,VLOOKUP($B97,Rose!S$4:X$32,4,FALSE))</f>
        <v>0</v>
      </c>
      <c r="V97" s="11">
        <f>IF(ISERROR(VLOOKUP($B97,Rose!Z$4:AE$32,4,FALSE)),,VLOOKUP($B97,Rose!Z$4:AE$32,4,FALSE))</f>
        <v>0</v>
      </c>
      <c r="W97" s="11">
        <f>IF(ISERROR(VLOOKUP($B97,Rose!AG$4:AL$32,4,FALSE)),,VLOOKUP($B97,Rose!AG$4:AL$32,4,FALSE))</f>
        <v>18</v>
      </c>
      <c r="X97" s="11">
        <f>IF(ISERROR(VLOOKUP($B97,Rose!AN$4:AS$32,4,FALSE)),,VLOOKUP($B97,Rose!AN$4:AS$32,4,FALSE))</f>
        <v>0</v>
      </c>
      <c r="Y97" s="11">
        <f>IF(ISERROR(VLOOKUP($B97,Rose!AU$4:AZ$32,4,FALSE)),,VLOOKUP($B97,Rose!AU$4:AZ$32,4,FALSE))</f>
        <v>0</v>
      </c>
      <c r="Z97" s="11">
        <f>IF(ISERROR(VLOOKUP($B97,Rose!BB$4:BG$32,4,FALSE)),,VLOOKUP($B97,Rose!BB$4:BG$32,4,FALSE))</f>
        <v>0</v>
      </c>
      <c r="AA97" s="11">
        <f>IF(ISERROR(VLOOKUP($B97,Rose!BI$4:BN$32,4,FALSE)),,VLOOKUP($B97,Rose!BI$4:BN$32,4,FALSE))</f>
        <v>0</v>
      </c>
      <c r="AB97" s="11">
        <f>IF(ISERROR(VLOOKUP($B97,Rose!BP$4:BU$32,4,FALSE)),,VLOOKUP($B97,Rose!BP$4:BU$32,4,FALSE))</f>
        <v>0</v>
      </c>
    </row>
    <row r="98" spans="1:28" ht="20" customHeight="1" x14ac:dyDescent="0.15">
      <c r="A98" s="11" t="s">
        <v>35</v>
      </c>
      <c r="B98" s="11" t="s">
        <v>376</v>
      </c>
      <c r="C98" s="11" t="s">
        <v>340</v>
      </c>
      <c r="D98" s="11">
        <v>34</v>
      </c>
      <c r="E98" s="11">
        <v>22</v>
      </c>
      <c r="F98" s="11">
        <v>6.1193200000000001</v>
      </c>
      <c r="G98" s="11">
        <v>6.3238599999999998</v>
      </c>
      <c r="H98" s="11">
        <v>2</v>
      </c>
      <c r="I98" s="11">
        <v>0</v>
      </c>
      <c r="J98" s="11">
        <v>0</v>
      </c>
      <c r="K98" s="11">
        <v>0</v>
      </c>
      <c r="L98" s="11">
        <v>0</v>
      </c>
      <c r="M98" s="11">
        <v>3</v>
      </c>
      <c r="N98" s="11">
        <v>0</v>
      </c>
      <c r="O98" s="11">
        <v>0</v>
      </c>
      <c r="Q98" s="13"/>
      <c r="R98" s="13"/>
      <c r="S98" s="11">
        <f>IF(ISERROR(VLOOKUP($B98,Rose!D$4:J$32,4,FALSE)),,VLOOKUP($B98,Rose!D$4:J$32,4,FALSE))</f>
        <v>0</v>
      </c>
      <c r="T98" s="11">
        <f>IF(ISERROR(VLOOKUP($B98,Rose!L$4:Q$32,4,FALSE)),,VLOOKUP($B98,Rose!L$4:Q$32,4,FALSE))</f>
        <v>0</v>
      </c>
      <c r="U98" s="11">
        <f>IF(ISERROR(VLOOKUP($B98,Rose!S$4:X$32,4,FALSE)),,VLOOKUP($B98,Rose!S$4:X$32,4,FALSE))</f>
        <v>2</v>
      </c>
      <c r="V98" s="11">
        <f>IF(ISERROR(VLOOKUP($B98,Rose!Z$4:AE$32,4,FALSE)),,VLOOKUP($B98,Rose!Z$4:AE$32,4,FALSE))</f>
        <v>0</v>
      </c>
      <c r="W98" s="11">
        <f>IF(ISERROR(VLOOKUP($B98,Rose!AG$4:AL$32,4,FALSE)),,VLOOKUP($B98,Rose!AG$4:AL$32,4,FALSE))</f>
        <v>0</v>
      </c>
      <c r="X98" s="11">
        <f>IF(ISERROR(VLOOKUP($B98,Rose!AN$4:AS$32,4,FALSE)),,VLOOKUP($B98,Rose!AN$4:AS$32,4,FALSE))</f>
        <v>0</v>
      </c>
      <c r="Y98" s="11">
        <f>IF(ISERROR(VLOOKUP($B98,Rose!AU$4:AZ$32,4,FALSE)),,VLOOKUP($B98,Rose!AU$4:AZ$32,4,FALSE))</f>
        <v>0</v>
      </c>
      <c r="Z98" s="11">
        <f>IF(ISERROR(VLOOKUP($B98,Rose!BB$4:BG$32,4,FALSE)),,VLOOKUP($B98,Rose!BB$4:BG$32,4,FALSE))</f>
        <v>0</v>
      </c>
      <c r="AA98" s="11">
        <f>IF(ISERROR(VLOOKUP($B98,Rose!BI$4:BN$32,4,FALSE)),,VLOOKUP($B98,Rose!BI$4:BN$32,4,FALSE))</f>
        <v>0</v>
      </c>
      <c r="AB98" s="11">
        <f>IF(ISERROR(VLOOKUP($B98,Rose!BP$4:BU$32,4,FALSE)),,VLOOKUP($B98,Rose!BP$4:BU$32,4,FALSE))</f>
        <v>0</v>
      </c>
    </row>
    <row r="99" spans="1:28" ht="20" customHeight="1" x14ac:dyDescent="0.15">
      <c r="A99" s="11" t="s">
        <v>35</v>
      </c>
      <c r="B99" s="11" t="s">
        <v>474</v>
      </c>
      <c r="C99" s="11" t="s">
        <v>93</v>
      </c>
      <c r="D99" s="11">
        <v>35</v>
      </c>
      <c r="E99" s="11">
        <v>23</v>
      </c>
      <c r="F99" s="11">
        <v>6.2065200000000003</v>
      </c>
      <c r="G99" s="11">
        <v>6.2065200000000003</v>
      </c>
      <c r="H99" s="11">
        <v>0</v>
      </c>
      <c r="I99" s="11">
        <v>0</v>
      </c>
      <c r="J99" s="11">
        <v>0</v>
      </c>
      <c r="K99" s="11">
        <v>0</v>
      </c>
      <c r="L99" s="11">
        <v>2</v>
      </c>
      <c r="M99" s="11">
        <v>3</v>
      </c>
      <c r="N99" s="11">
        <v>0</v>
      </c>
      <c r="O99" s="11">
        <v>0</v>
      </c>
      <c r="Q99" s="13"/>
      <c r="R99" s="13"/>
      <c r="S99" s="11">
        <f>IF(ISERROR(VLOOKUP($B99,Rose!D$4:J$32,4,FALSE)),,VLOOKUP($B99,Rose!D$4:J$32,4,FALSE))</f>
        <v>0</v>
      </c>
      <c r="T99" s="11">
        <f>IF(ISERROR(VLOOKUP($B99,Rose!L$4:Q$32,4,FALSE)),,VLOOKUP($B99,Rose!L$4:Q$32,4,FALSE))</f>
        <v>0</v>
      </c>
      <c r="U99" s="11">
        <f>IF(ISERROR(VLOOKUP($B99,Rose!S$4:X$32,4,FALSE)),,VLOOKUP($B99,Rose!S$4:X$32,4,FALSE))</f>
        <v>0</v>
      </c>
      <c r="V99" s="11">
        <f>IF(ISERROR(VLOOKUP($B99,Rose!Z$4:AE$32,4,FALSE)),,VLOOKUP($B99,Rose!Z$4:AE$32,4,FALSE))</f>
        <v>0</v>
      </c>
      <c r="W99" s="11">
        <f>IF(ISERROR(VLOOKUP($B99,Rose!AG$4:AL$32,4,FALSE)),,VLOOKUP($B99,Rose!AG$4:AL$32,4,FALSE))</f>
        <v>0</v>
      </c>
      <c r="X99" s="11">
        <f>IF(ISERROR(VLOOKUP($B99,Rose!AN$4:AS$32,4,FALSE)),,VLOOKUP($B99,Rose!AN$4:AS$32,4,FALSE))</f>
        <v>0</v>
      </c>
      <c r="Y99" s="11">
        <f>IF(ISERROR(VLOOKUP($B99,Rose!AU$4:AZ$32,4,FALSE)),,VLOOKUP($B99,Rose!AU$4:AZ$32,4,FALSE))</f>
        <v>10</v>
      </c>
      <c r="Z99" s="11">
        <f>IF(ISERROR(VLOOKUP($B99,Rose!BB$4:BG$32,4,FALSE)),,VLOOKUP($B99,Rose!BB$4:BG$32,4,FALSE))</f>
        <v>0</v>
      </c>
      <c r="AA99" s="11">
        <f>IF(ISERROR(VLOOKUP($B99,Rose!BI$4:BN$32,4,FALSE)),,VLOOKUP($B99,Rose!BI$4:BN$32,4,FALSE))</f>
        <v>0</v>
      </c>
      <c r="AB99" s="11">
        <f>IF(ISERROR(VLOOKUP($B99,Rose!BP$4:BU$32,4,FALSE)),,VLOOKUP($B99,Rose!BP$4:BU$32,4,FALSE))</f>
        <v>0</v>
      </c>
    </row>
    <row r="100" spans="1:28" ht="20" customHeight="1" x14ac:dyDescent="0.15">
      <c r="A100" s="11" t="s">
        <v>35</v>
      </c>
      <c r="B100" s="11" t="s">
        <v>175</v>
      </c>
      <c r="C100" s="11" t="s">
        <v>342</v>
      </c>
      <c r="D100" s="11">
        <v>19</v>
      </c>
      <c r="E100" s="11">
        <v>17</v>
      </c>
      <c r="F100" s="11">
        <v>5.8308799999999996</v>
      </c>
      <c r="G100" s="11">
        <v>6.0661800000000001</v>
      </c>
      <c r="H100" s="11">
        <v>1</v>
      </c>
      <c r="I100" s="11">
        <v>0</v>
      </c>
      <c r="J100" s="11">
        <v>0</v>
      </c>
      <c r="K100" s="11">
        <v>0</v>
      </c>
      <c r="L100" s="11">
        <v>1</v>
      </c>
      <c r="M100" s="11">
        <v>0</v>
      </c>
      <c r="N100" s="11">
        <v>0</v>
      </c>
      <c r="O100" s="11">
        <v>0</v>
      </c>
      <c r="Q100" s="13"/>
      <c r="R100" s="13"/>
      <c r="S100" s="11">
        <f>IF(ISERROR(VLOOKUP($B100,Rose!D$4:J$32,4,FALSE)),,VLOOKUP($B100,Rose!D$4:J$32,4,FALSE))</f>
        <v>0</v>
      </c>
      <c r="T100" s="11">
        <f>IF(ISERROR(VLOOKUP($B100,Rose!L$4:Q$32,4,FALSE)),,VLOOKUP($B100,Rose!L$4:Q$32,4,FALSE))</f>
        <v>5</v>
      </c>
      <c r="U100" s="11">
        <f>IF(ISERROR(VLOOKUP($B100,Rose!S$4:X$32,4,FALSE)),,VLOOKUP($B100,Rose!S$4:X$32,4,FALSE))</f>
        <v>0</v>
      </c>
      <c r="V100" s="11">
        <f>IF(ISERROR(VLOOKUP($B100,Rose!Z$4:AE$32,4,FALSE)),,VLOOKUP($B100,Rose!Z$4:AE$32,4,FALSE))</f>
        <v>0</v>
      </c>
      <c r="W100" s="11">
        <f>IF(ISERROR(VLOOKUP($B100,Rose!AG$4:AL$32,4,FALSE)),,VLOOKUP($B100,Rose!AG$4:AL$32,4,FALSE))</f>
        <v>0</v>
      </c>
      <c r="X100" s="11">
        <f>IF(ISERROR(VLOOKUP($B100,Rose!AN$4:AS$32,4,FALSE)),,VLOOKUP($B100,Rose!AN$4:AS$32,4,FALSE))</f>
        <v>0</v>
      </c>
      <c r="Y100" s="11">
        <f>IF(ISERROR(VLOOKUP($B100,Rose!AU$4:AZ$32,4,FALSE)),,VLOOKUP($B100,Rose!AU$4:AZ$32,4,FALSE))</f>
        <v>0</v>
      </c>
      <c r="Z100" s="11">
        <f>IF(ISERROR(VLOOKUP($B100,Rose!BB$4:BG$32,4,FALSE)),,VLOOKUP($B100,Rose!BB$4:BG$32,4,FALSE))</f>
        <v>0</v>
      </c>
      <c r="AA100" s="11">
        <f>IF(ISERROR(VLOOKUP($B100,Rose!BI$4:BN$32,4,FALSE)),,VLOOKUP($B100,Rose!BI$4:BN$32,4,FALSE))</f>
        <v>0</v>
      </c>
      <c r="AB100" s="11">
        <f>IF(ISERROR(VLOOKUP($B100,Rose!BP$4:BU$32,4,FALSE)),,VLOOKUP($B100,Rose!BP$4:BU$32,4,FALSE))</f>
        <v>0</v>
      </c>
    </row>
    <row r="101" spans="1:28" ht="20" customHeight="1" x14ac:dyDescent="0.15">
      <c r="A101" s="11" t="s">
        <v>35</v>
      </c>
      <c r="B101" s="11" t="s">
        <v>54</v>
      </c>
      <c r="C101" s="11" t="s">
        <v>244</v>
      </c>
      <c r="D101" s="11">
        <v>16</v>
      </c>
      <c r="E101" s="11">
        <v>3</v>
      </c>
      <c r="F101" s="11">
        <v>5.5833300000000001</v>
      </c>
      <c r="G101" s="11">
        <v>5.3958300000000001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1</v>
      </c>
      <c r="N101" s="11">
        <v>0</v>
      </c>
      <c r="O101" s="11">
        <v>0</v>
      </c>
      <c r="Q101" s="13"/>
      <c r="R101" s="13"/>
      <c r="S101" s="11">
        <f>IF(ISERROR(VLOOKUP($B101,Rose!D$4:J$32,4,FALSE)),,VLOOKUP($B101,Rose!D$4:J$32,4,FALSE))</f>
        <v>0</v>
      </c>
      <c r="T101" s="11">
        <f>IF(ISERROR(VLOOKUP($B101,Rose!L$4:Q$32,4,FALSE)),,VLOOKUP($B101,Rose!L$4:Q$32,4,FALSE))</f>
        <v>0</v>
      </c>
      <c r="U101" s="11">
        <f>IF(ISERROR(VLOOKUP($B101,Rose!S$4:X$32,4,FALSE)),,VLOOKUP($B101,Rose!S$4:X$32,4,FALSE))</f>
        <v>0</v>
      </c>
      <c r="V101" s="11">
        <f>IF(ISERROR(VLOOKUP($B101,Rose!Z$4:AE$32,4,FALSE)),,VLOOKUP($B101,Rose!Z$4:AE$32,4,FALSE))</f>
        <v>0</v>
      </c>
      <c r="W101" s="11">
        <f>IF(ISERROR(VLOOKUP($B101,Rose!AG$4:AL$32,4,FALSE)),,VLOOKUP($B101,Rose!AG$4:AL$32,4,FALSE))</f>
        <v>0</v>
      </c>
      <c r="X101" s="11">
        <f>IF(ISERROR(VLOOKUP($B101,Rose!AN$4:AS$32,4,FALSE)),,VLOOKUP($B101,Rose!AN$4:AS$32,4,FALSE))</f>
        <v>0</v>
      </c>
      <c r="Y101" s="11">
        <f>IF(ISERROR(VLOOKUP($B101,Rose!AU$4:AZ$32,4,FALSE)),,VLOOKUP($B101,Rose!AU$4:AZ$32,4,FALSE))</f>
        <v>0</v>
      </c>
      <c r="Z101" s="11">
        <f>IF(ISERROR(VLOOKUP($B101,Rose!BB$4:BG$32,4,FALSE)),,VLOOKUP($B101,Rose!BB$4:BG$32,4,FALSE))</f>
        <v>0</v>
      </c>
      <c r="AA101" s="11">
        <f>IF(ISERROR(VLOOKUP($B101,Rose!BI$4:BN$32,4,FALSE)),,VLOOKUP($B101,Rose!BI$4:BN$32,4,FALSE))</f>
        <v>0</v>
      </c>
      <c r="AB101" s="11">
        <f>IF(ISERROR(VLOOKUP($B101,Rose!BP$4:BU$32,4,FALSE)),,VLOOKUP($B101,Rose!BP$4:BU$32,4,FALSE))</f>
        <v>0</v>
      </c>
    </row>
    <row r="102" spans="1:28" ht="20" customHeight="1" x14ac:dyDescent="0.15">
      <c r="A102" s="11" t="s">
        <v>35</v>
      </c>
      <c r="B102" s="11" t="s">
        <v>760</v>
      </c>
      <c r="C102" s="11" t="s">
        <v>92</v>
      </c>
      <c r="D102" s="11">
        <v>16</v>
      </c>
      <c r="E102" s="11">
        <v>6</v>
      </c>
      <c r="F102" s="11">
        <v>5.5875000000000004</v>
      </c>
      <c r="G102" s="11">
        <v>5.5875000000000004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Q102" s="13"/>
      <c r="R102" s="13"/>
      <c r="S102" s="11">
        <f>IF(ISERROR(VLOOKUP($B102,Rose!D$4:J$32,4,FALSE)),,VLOOKUP($B102,Rose!D$4:J$32,4,FALSE))</f>
        <v>0</v>
      </c>
      <c r="T102" s="11">
        <f>IF(ISERROR(VLOOKUP($B102,Rose!L$4:Q$32,4,FALSE)),,VLOOKUP($B102,Rose!L$4:Q$32,4,FALSE))</f>
        <v>0</v>
      </c>
      <c r="U102" s="11">
        <f>IF(ISERROR(VLOOKUP($B102,Rose!S$4:X$32,4,FALSE)),,VLOOKUP($B102,Rose!S$4:X$32,4,FALSE))</f>
        <v>0</v>
      </c>
      <c r="V102" s="11">
        <f>IF(ISERROR(VLOOKUP($B102,Rose!Z$4:AE$32,4,FALSE)),,VLOOKUP($B102,Rose!Z$4:AE$32,4,FALSE))</f>
        <v>0</v>
      </c>
      <c r="W102" s="11">
        <f>IF(ISERROR(VLOOKUP($B102,Rose!AG$4:AL$32,4,FALSE)),,VLOOKUP($B102,Rose!AG$4:AL$32,4,FALSE))</f>
        <v>0</v>
      </c>
      <c r="X102" s="11">
        <f>IF(ISERROR(VLOOKUP($B102,Rose!AN$4:AS$32,4,FALSE)),,VLOOKUP($B102,Rose!AN$4:AS$32,4,FALSE))</f>
        <v>0</v>
      </c>
      <c r="Y102" s="11">
        <f>IF(ISERROR(VLOOKUP($B102,Rose!AU$4:AZ$32,4,FALSE)),,VLOOKUP($B102,Rose!AU$4:AZ$32,4,FALSE))</f>
        <v>0</v>
      </c>
      <c r="Z102" s="11">
        <f>IF(ISERROR(VLOOKUP($B102,Rose!BB$4:BG$32,4,FALSE)),,VLOOKUP($B102,Rose!BB$4:BG$32,4,FALSE))</f>
        <v>0</v>
      </c>
      <c r="AA102" s="11">
        <f>IF(ISERROR(VLOOKUP($B102,Rose!BI$4:BN$32,4,FALSE)),,VLOOKUP($B102,Rose!BI$4:BN$32,4,FALSE))</f>
        <v>0</v>
      </c>
      <c r="AB102" s="11">
        <f>IF(ISERROR(VLOOKUP($B102,Rose!BP$4:BU$32,4,FALSE)),,VLOOKUP($B102,Rose!BP$4:BU$32,4,FALSE))</f>
        <v>0</v>
      </c>
    </row>
    <row r="103" spans="1:28" ht="20" customHeight="1" x14ac:dyDescent="0.15">
      <c r="A103" s="11" t="s">
        <v>35</v>
      </c>
      <c r="B103" s="11" t="s">
        <v>390</v>
      </c>
      <c r="C103" s="11" t="s">
        <v>99</v>
      </c>
      <c r="D103" s="11">
        <v>18</v>
      </c>
      <c r="E103" s="11">
        <v>16</v>
      </c>
      <c r="F103" s="11">
        <v>5.8967200000000002</v>
      </c>
      <c r="G103" s="11">
        <v>6.1598199999999999</v>
      </c>
      <c r="H103" s="11">
        <v>1</v>
      </c>
      <c r="I103" s="11">
        <v>0</v>
      </c>
      <c r="J103" s="11">
        <v>0</v>
      </c>
      <c r="K103" s="11">
        <v>0</v>
      </c>
      <c r="L103" s="11">
        <v>1</v>
      </c>
      <c r="M103" s="11">
        <v>0</v>
      </c>
      <c r="N103" s="11">
        <v>0</v>
      </c>
      <c r="O103" s="11">
        <v>0</v>
      </c>
      <c r="Q103" s="13"/>
      <c r="R103" s="13"/>
      <c r="S103" s="11">
        <f>IF(ISERROR(VLOOKUP($B103,Rose!D$4:J$32,4,FALSE)),,VLOOKUP($B103,Rose!D$4:J$32,4,FALSE))</f>
        <v>0</v>
      </c>
      <c r="T103" s="11">
        <f>IF(ISERROR(VLOOKUP($B103,Rose!L$4:Q$32,4,FALSE)),,VLOOKUP($B103,Rose!L$4:Q$32,4,FALSE))</f>
        <v>0</v>
      </c>
      <c r="U103" s="11">
        <f>IF(ISERROR(VLOOKUP($B103,Rose!S$4:X$32,4,FALSE)),,VLOOKUP($B103,Rose!S$4:X$32,4,FALSE))</f>
        <v>0</v>
      </c>
      <c r="V103" s="11">
        <f>IF(ISERROR(VLOOKUP($B103,Rose!Z$4:AE$32,4,FALSE)),,VLOOKUP($B103,Rose!Z$4:AE$32,4,FALSE))</f>
        <v>0</v>
      </c>
      <c r="W103" s="11">
        <f>IF(ISERROR(VLOOKUP($B103,Rose!AG$4:AL$32,4,FALSE)),,VLOOKUP($B103,Rose!AG$4:AL$32,4,FALSE))</f>
        <v>1</v>
      </c>
      <c r="X103" s="11">
        <f>IF(ISERROR(VLOOKUP($B103,Rose!AN$4:AS$32,4,FALSE)),,VLOOKUP($B103,Rose!AN$4:AS$32,4,FALSE))</f>
        <v>0</v>
      </c>
      <c r="Y103" s="11">
        <f>IF(ISERROR(VLOOKUP($B103,Rose!AU$4:AZ$32,4,FALSE)),,VLOOKUP($B103,Rose!AU$4:AZ$32,4,FALSE))</f>
        <v>0</v>
      </c>
      <c r="Z103" s="11">
        <f>IF(ISERROR(VLOOKUP($B103,Rose!BB$4:BG$32,4,FALSE)),,VLOOKUP($B103,Rose!BB$4:BG$32,4,FALSE))</f>
        <v>0</v>
      </c>
      <c r="AA103" s="11">
        <f>IF(ISERROR(VLOOKUP($B103,Rose!BI$4:BN$32,4,FALSE)),,VLOOKUP($B103,Rose!BI$4:BN$32,4,FALSE))</f>
        <v>0</v>
      </c>
      <c r="AB103" s="11">
        <f>IF(ISERROR(VLOOKUP($B103,Rose!BP$4:BU$32,4,FALSE)),,VLOOKUP($B103,Rose!BP$4:BU$32,4,FALSE))</f>
        <v>0</v>
      </c>
    </row>
    <row r="104" spans="1:28" ht="20" customHeight="1" x14ac:dyDescent="0.15">
      <c r="A104" s="11" t="s">
        <v>35</v>
      </c>
      <c r="B104" s="11" t="s">
        <v>839</v>
      </c>
      <c r="C104" s="11" t="s">
        <v>664</v>
      </c>
      <c r="D104" s="11">
        <v>1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Q104" s="13"/>
      <c r="R104" s="13"/>
      <c r="S104" s="11">
        <f>IF(ISERROR(VLOOKUP($B104,Rose!D$4:J$32,4,FALSE)),,VLOOKUP($B104,Rose!D$4:J$32,4,FALSE))</f>
        <v>0</v>
      </c>
      <c r="T104" s="11">
        <f>IF(ISERROR(VLOOKUP($B104,Rose!L$4:Q$32,4,FALSE)),,VLOOKUP($B104,Rose!L$4:Q$32,4,FALSE))</f>
        <v>0</v>
      </c>
      <c r="U104" s="11">
        <f>IF(ISERROR(VLOOKUP($B104,Rose!S$4:X$32,4,FALSE)),,VLOOKUP($B104,Rose!S$4:X$32,4,FALSE))</f>
        <v>0</v>
      </c>
      <c r="V104" s="11">
        <f>IF(ISERROR(VLOOKUP($B104,Rose!Z$4:AE$32,4,FALSE)),,VLOOKUP($B104,Rose!Z$4:AE$32,4,FALSE))</f>
        <v>0</v>
      </c>
      <c r="W104" s="11">
        <f>IF(ISERROR(VLOOKUP($B104,Rose!AG$4:AL$32,4,FALSE)),,VLOOKUP($B104,Rose!AG$4:AL$32,4,FALSE))</f>
        <v>0</v>
      </c>
      <c r="X104" s="11">
        <f>IF(ISERROR(VLOOKUP($B104,Rose!AN$4:AS$32,4,FALSE)),,VLOOKUP($B104,Rose!AN$4:AS$32,4,FALSE))</f>
        <v>0</v>
      </c>
      <c r="Y104" s="11">
        <f>IF(ISERROR(VLOOKUP($B104,Rose!AU$4:AZ$32,4,FALSE)),,VLOOKUP($B104,Rose!AU$4:AZ$32,4,FALSE))</f>
        <v>0</v>
      </c>
      <c r="Z104" s="11">
        <f>IF(ISERROR(VLOOKUP($B104,Rose!BB$4:BG$32,4,FALSE)),,VLOOKUP($B104,Rose!BB$4:BG$32,4,FALSE))</f>
        <v>0</v>
      </c>
      <c r="AA104" s="11">
        <f>IF(ISERROR(VLOOKUP($B104,Rose!BI$4:BN$32,4,FALSE)),,VLOOKUP($B104,Rose!BI$4:BN$32,4,FALSE))</f>
        <v>0</v>
      </c>
      <c r="AB104" s="11">
        <f>IF(ISERROR(VLOOKUP($B104,Rose!BP$4:BU$32,4,FALSE)),,VLOOKUP($B104,Rose!BP$4:BU$32,4,FALSE))</f>
        <v>0</v>
      </c>
    </row>
    <row r="105" spans="1:28" ht="20" customHeight="1" x14ac:dyDescent="0.15">
      <c r="A105" s="11" t="s">
        <v>35</v>
      </c>
      <c r="B105" s="11" t="s">
        <v>309</v>
      </c>
      <c r="C105" s="11" t="s">
        <v>246</v>
      </c>
      <c r="D105" s="11">
        <v>15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Q105" s="13"/>
      <c r="R105" s="13"/>
      <c r="S105" s="11">
        <f>IF(ISERROR(VLOOKUP($B105,Rose!D$4:J$32,4,FALSE)),,VLOOKUP($B105,Rose!D$4:J$32,4,FALSE))</f>
        <v>0</v>
      </c>
      <c r="T105" s="11">
        <f>IF(ISERROR(VLOOKUP($B105,Rose!L$4:Q$32,4,FALSE)),,VLOOKUP($B105,Rose!L$4:Q$32,4,FALSE))</f>
        <v>0</v>
      </c>
      <c r="U105" s="11">
        <f>IF(ISERROR(VLOOKUP($B105,Rose!S$4:X$32,4,FALSE)),,VLOOKUP($B105,Rose!S$4:X$32,4,FALSE))</f>
        <v>0</v>
      </c>
      <c r="V105" s="11">
        <f>IF(ISERROR(VLOOKUP($B105,Rose!Z$4:AE$32,4,FALSE)),,VLOOKUP($B105,Rose!Z$4:AE$32,4,FALSE))</f>
        <v>0</v>
      </c>
      <c r="W105" s="11">
        <f>IF(ISERROR(VLOOKUP($B105,Rose!AG$4:AL$32,4,FALSE)),,VLOOKUP($B105,Rose!AG$4:AL$32,4,FALSE))</f>
        <v>0</v>
      </c>
      <c r="X105" s="11">
        <f>IF(ISERROR(VLOOKUP($B105,Rose!AN$4:AS$32,4,FALSE)),,VLOOKUP($B105,Rose!AN$4:AS$32,4,FALSE))</f>
        <v>0</v>
      </c>
      <c r="Y105" s="11">
        <f>IF(ISERROR(VLOOKUP($B105,Rose!AU$4:AZ$32,4,FALSE)),,VLOOKUP($B105,Rose!AU$4:AZ$32,4,FALSE))</f>
        <v>0</v>
      </c>
      <c r="Z105" s="11">
        <f>IF(ISERROR(VLOOKUP($B105,Rose!BB$4:BG$32,4,FALSE)),,VLOOKUP($B105,Rose!BB$4:BG$32,4,FALSE))</f>
        <v>0</v>
      </c>
      <c r="AA105" s="11">
        <f>IF(ISERROR(VLOOKUP($B105,Rose!BI$4:BN$32,4,FALSE)),,VLOOKUP($B105,Rose!BI$4:BN$32,4,FALSE))</f>
        <v>0</v>
      </c>
      <c r="AB105" s="11">
        <f>IF(ISERROR(VLOOKUP($B105,Rose!BP$4:BU$32,4,FALSE)),,VLOOKUP($B105,Rose!BP$4:BU$32,4,FALSE))</f>
        <v>0</v>
      </c>
    </row>
    <row r="106" spans="1:28" ht="20" customHeight="1" x14ac:dyDescent="0.15">
      <c r="A106" s="11" t="s">
        <v>35</v>
      </c>
      <c r="B106" s="11" t="s">
        <v>895</v>
      </c>
      <c r="C106" s="11" t="s">
        <v>96</v>
      </c>
      <c r="D106" s="11">
        <v>12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Q106" s="13"/>
      <c r="R106" s="13"/>
      <c r="S106" s="11">
        <f>IF(ISERROR(VLOOKUP($B106,Rose!D$4:J$32,4,FALSE)),,VLOOKUP($B106,Rose!D$4:J$32,4,FALSE))</f>
        <v>0</v>
      </c>
      <c r="T106" s="11">
        <f>IF(ISERROR(VLOOKUP($B106,Rose!L$4:Q$32,4,FALSE)),,VLOOKUP($B106,Rose!L$4:Q$32,4,FALSE))</f>
        <v>0</v>
      </c>
      <c r="U106" s="11">
        <f>IF(ISERROR(VLOOKUP($B106,Rose!S$4:X$32,4,FALSE)),,VLOOKUP($B106,Rose!S$4:X$32,4,FALSE))</f>
        <v>0</v>
      </c>
      <c r="V106" s="11">
        <f>IF(ISERROR(VLOOKUP($B106,Rose!Z$4:AE$32,4,FALSE)),,VLOOKUP($B106,Rose!Z$4:AE$32,4,FALSE))</f>
        <v>0</v>
      </c>
      <c r="W106" s="11">
        <f>IF(ISERROR(VLOOKUP($B106,Rose!AG$4:AL$32,4,FALSE)),,VLOOKUP($B106,Rose!AG$4:AL$32,4,FALSE))</f>
        <v>0</v>
      </c>
      <c r="X106" s="11">
        <f>IF(ISERROR(VLOOKUP($B106,Rose!AN$4:AS$32,4,FALSE)),,VLOOKUP($B106,Rose!AN$4:AS$32,4,FALSE))</f>
        <v>0</v>
      </c>
      <c r="Y106" s="11">
        <f>IF(ISERROR(VLOOKUP($B106,Rose!AU$4:AZ$32,4,FALSE)),,VLOOKUP($B106,Rose!AU$4:AZ$32,4,FALSE))</f>
        <v>0</v>
      </c>
      <c r="Z106" s="11">
        <f>IF(ISERROR(VLOOKUP($B106,Rose!BB$4:BG$32,4,FALSE)),,VLOOKUP($B106,Rose!BB$4:BG$32,4,FALSE))</f>
        <v>0</v>
      </c>
      <c r="AA106" s="11">
        <f>IF(ISERROR(VLOOKUP($B106,Rose!BI$4:BN$32,4,FALSE)),,VLOOKUP($B106,Rose!BI$4:BN$32,4,FALSE))</f>
        <v>0</v>
      </c>
      <c r="AB106" s="11">
        <f>IF(ISERROR(VLOOKUP($B106,Rose!BP$4:BU$32,4,FALSE)),,VLOOKUP($B106,Rose!BP$4:BU$32,4,FALSE))</f>
        <v>0</v>
      </c>
    </row>
    <row r="107" spans="1:28" ht="20" customHeight="1" x14ac:dyDescent="0.15">
      <c r="A107" s="11" t="s">
        <v>35</v>
      </c>
      <c r="B107" s="11" t="s">
        <v>315</v>
      </c>
      <c r="C107" s="11" t="s">
        <v>194</v>
      </c>
      <c r="D107" s="11">
        <v>12</v>
      </c>
      <c r="E107" s="11">
        <v>14</v>
      </c>
      <c r="F107" s="11">
        <v>5.98489</v>
      </c>
      <c r="G107" s="11">
        <v>5.8125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5</v>
      </c>
      <c r="N107" s="11">
        <v>0</v>
      </c>
      <c r="O107" s="11">
        <v>0</v>
      </c>
      <c r="Q107" s="13"/>
      <c r="R107" s="13"/>
      <c r="S107" s="11">
        <f>IF(ISERROR(VLOOKUP($B107,Rose!D$4:J$32,4,FALSE)),,VLOOKUP($B107,Rose!D$4:J$32,4,FALSE))</f>
        <v>0</v>
      </c>
      <c r="T107" s="11">
        <f>IF(ISERROR(VLOOKUP($B107,Rose!L$4:Q$32,4,FALSE)),,VLOOKUP($B107,Rose!L$4:Q$32,4,FALSE))</f>
        <v>0</v>
      </c>
      <c r="U107" s="11">
        <f>IF(ISERROR(VLOOKUP($B107,Rose!S$4:X$32,4,FALSE)),,VLOOKUP($B107,Rose!S$4:X$32,4,FALSE))</f>
        <v>0</v>
      </c>
      <c r="V107" s="11">
        <f>IF(ISERROR(VLOOKUP($B107,Rose!Z$4:AE$32,4,FALSE)),,VLOOKUP($B107,Rose!Z$4:AE$32,4,FALSE))</f>
        <v>0</v>
      </c>
      <c r="W107" s="11">
        <f>IF(ISERROR(VLOOKUP($B107,Rose!AG$4:AL$32,4,FALSE)),,VLOOKUP($B107,Rose!AG$4:AL$32,4,FALSE))</f>
        <v>0</v>
      </c>
      <c r="X107" s="11">
        <f>IF(ISERROR(VLOOKUP($B107,Rose!AN$4:AS$32,4,FALSE)),,VLOOKUP($B107,Rose!AN$4:AS$32,4,FALSE))</f>
        <v>0</v>
      </c>
      <c r="Y107" s="11">
        <f>IF(ISERROR(VLOOKUP($B107,Rose!AU$4:AZ$32,4,FALSE)),,VLOOKUP($B107,Rose!AU$4:AZ$32,4,FALSE))</f>
        <v>0</v>
      </c>
      <c r="Z107" s="11">
        <f>IF(ISERROR(VLOOKUP($B107,Rose!BB$4:BG$32,4,FALSE)),,VLOOKUP($B107,Rose!BB$4:BG$32,4,FALSE))</f>
        <v>0</v>
      </c>
      <c r="AA107" s="11">
        <f>IF(ISERROR(VLOOKUP($B107,Rose!BI$4:BN$32,4,FALSE)),,VLOOKUP($B107,Rose!BI$4:BN$32,4,FALSE))</f>
        <v>0</v>
      </c>
      <c r="AB107" s="11">
        <f>IF(ISERROR(VLOOKUP($B107,Rose!BP$4:BU$32,4,FALSE)),,VLOOKUP($B107,Rose!BP$4:BU$32,4,FALSE))</f>
        <v>0</v>
      </c>
    </row>
    <row r="108" spans="1:28" ht="20" customHeight="1" x14ac:dyDescent="0.15">
      <c r="A108" s="11" t="s">
        <v>35</v>
      </c>
      <c r="B108" s="11" t="s">
        <v>617</v>
      </c>
      <c r="C108" s="11" t="s">
        <v>96</v>
      </c>
      <c r="D108" s="11">
        <v>1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Q108" s="13"/>
      <c r="R108" s="13"/>
      <c r="S108" s="11">
        <f>IF(ISERROR(VLOOKUP($B108,Rose!D$4:J$32,4,FALSE)),,VLOOKUP($B108,Rose!D$4:J$32,4,FALSE))</f>
        <v>0</v>
      </c>
      <c r="T108" s="11">
        <f>IF(ISERROR(VLOOKUP($B108,Rose!L$4:Q$32,4,FALSE)),,VLOOKUP($B108,Rose!L$4:Q$32,4,FALSE))</f>
        <v>0</v>
      </c>
      <c r="U108" s="11">
        <f>IF(ISERROR(VLOOKUP($B108,Rose!S$4:X$32,4,FALSE)),,VLOOKUP($B108,Rose!S$4:X$32,4,FALSE))</f>
        <v>0</v>
      </c>
      <c r="V108" s="11">
        <f>IF(ISERROR(VLOOKUP($B108,Rose!Z$4:AE$32,4,FALSE)),,VLOOKUP($B108,Rose!Z$4:AE$32,4,FALSE))</f>
        <v>0</v>
      </c>
      <c r="W108" s="11">
        <f>IF(ISERROR(VLOOKUP($B108,Rose!AG$4:AL$32,4,FALSE)),,VLOOKUP($B108,Rose!AG$4:AL$32,4,FALSE))</f>
        <v>0</v>
      </c>
      <c r="X108" s="11">
        <f>IF(ISERROR(VLOOKUP($B108,Rose!AN$4:AS$32,4,FALSE)),,VLOOKUP($B108,Rose!AN$4:AS$32,4,FALSE))</f>
        <v>0</v>
      </c>
      <c r="Y108" s="11">
        <f>IF(ISERROR(VLOOKUP($B108,Rose!AU$4:AZ$32,4,FALSE)),,VLOOKUP($B108,Rose!AU$4:AZ$32,4,FALSE))</f>
        <v>0</v>
      </c>
      <c r="Z108" s="11">
        <f>IF(ISERROR(VLOOKUP($B108,Rose!BB$4:BG$32,4,FALSE)),,VLOOKUP($B108,Rose!BB$4:BG$32,4,FALSE))</f>
        <v>0</v>
      </c>
      <c r="AA108" s="11">
        <f>IF(ISERROR(VLOOKUP($B108,Rose!BI$4:BN$32,4,FALSE)),,VLOOKUP($B108,Rose!BI$4:BN$32,4,FALSE))</f>
        <v>0</v>
      </c>
      <c r="AB108" s="11">
        <f>IF(ISERROR(VLOOKUP($B108,Rose!BP$4:BU$32,4,FALSE)),,VLOOKUP($B108,Rose!BP$4:BU$32,4,FALSE))</f>
        <v>0</v>
      </c>
    </row>
    <row r="109" spans="1:28" ht="20" customHeight="1" x14ac:dyDescent="0.15">
      <c r="A109" s="11" t="s">
        <v>35</v>
      </c>
      <c r="B109" s="11" t="s">
        <v>459</v>
      </c>
      <c r="C109" s="11" t="s">
        <v>98</v>
      </c>
      <c r="D109" s="11">
        <v>40</v>
      </c>
      <c r="E109" s="11">
        <v>23</v>
      </c>
      <c r="F109" s="11">
        <v>6.2554400000000001</v>
      </c>
      <c r="G109" s="11">
        <v>6.4293500000000003</v>
      </c>
      <c r="H109" s="11">
        <v>1</v>
      </c>
      <c r="I109" s="11">
        <v>0</v>
      </c>
      <c r="J109" s="11">
        <v>0</v>
      </c>
      <c r="K109" s="11">
        <v>0</v>
      </c>
      <c r="L109" s="11">
        <v>3</v>
      </c>
      <c r="M109" s="11">
        <v>3</v>
      </c>
      <c r="N109" s="11">
        <v>0</v>
      </c>
      <c r="O109" s="11">
        <v>0</v>
      </c>
      <c r="Q109" s="13"/>
      <c r="R109" s="13"/>
      <c r="S109" s="11">
        <f>IF(ISERROR(VLOOKUP($B109,Rose!D$4:J$32,4,FALSE)),,VLOOKUP($B109,Rose!D$4:J$32,4,FALSE))</f>
        <v>17</v>
      </c>
      <c r="T109" s="11">
        <f>IF(ISERROR(VLOOKUP($B109,Rose!L$4:Q$32,4,FALSE)),,VLOOKUP($B109,Rose!L$4:Q$32,4,FALSE))</f>
        <v>0</v>
      </c>
      <c r="U109" s="11">
        <f>IF(ISERROR(VLOOKUP($B109,Rose!S$4:X$32,4,FALSE)),,VLOOKUP($B109,Rose!S$4:X$32,4,FALSE))</f>
        <v>0</v>
      </c>
      <c r="V109" s="11">
        <f>IF(ISERROR(VLOOKUP($B109,Rose!Z$4:AE$32,4,FALSE)),,VLOOKUP($B109,Rose!Z$4:AE$32,4,FALSE))</f>
        <v>0</v>
      </c>
      <c r="W109" s="11">
        <f>IF(ISERROR(VLOOKUP($B109,Rose!AG$4:AL$32,4,FALSE)),,VLOOKUP($B109,Rose!AG$4:AL$32,4,FALSE))</f>
        <v>0</v>
      </c>
      <c r="X109" s="11">
        <f>IF(ISERROR(VLOOKUP($B109,Rose!AN$4:AS$32,4,FALSE)),,VLOOKUP($B109,Rose!AN$4:AS$32,4,FALSE))</f>
        <v>0</v>
      </c>
      <c r="Y109" s="11">
        <f>IF(ISERROR(VLOOKUP($B109,Rose!AU$4:AZ$32,4,FALSE)),,VLOOKUP($B109,Rose!AU$4:AZ$32,4,FALSE))</f>
        <v>0</v>
      </c>
      <c r="Z109" s="11">
        <f>IF(ISERROR(VLOOKUP($B109,Rose!BB$4:BG$32,4,FALSE)),,VLOOKUP($B109,Rose!BB$4:BG$32,4,FALSE))</f>
        <v>0</v>
      </c>
      <c r="AA109" s="11">
        <f>IF(ISERROR(VLOOKUP($B109,Rose!BI$4:BN$32,4,FALSE)),,VLOOKUP($B109,Rose!BI$4:BN$32,4,FALSE))</f>
        <v>0</v>
      </c>
      <c r="AB109" s="11">
        <f>IF(ISERROR(VLOOKUP($B109,Rose!BP$4:BU$32,4,FALSE)),,VLOOKUP($B109,Rose!BP$4:BU$32,4,FALSE))</f>
        <v>0</v>
      </c>
    </row>
    <row r="110" spans="1:28" ht="20" customHeight="1" x14ac:dyDescent="0.15">
      <c r="A110" s="11" t="s">
        <v>35</v>
      </c>
      <c r="B110" s="11" t="s">
        <v>205</v>
      </c>
      <c r="C110" s="11" t="s">
        <v>194</v>
      </c>
      <c r="D110" s="11">
        <v>13</v>
      </c>
      <c r="E110" s="11">
        <v>7</v>
      </c>
      <c r="F110" s="11">
        <v>6.0886899999999997</v>
      </c>
      <c r="G110" s="11">
        <v>6.05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1</v>
      </c>
      <c r="N110" s="11">
        <v>0</v>
      </c>
      <c r="O110" s="11">
        <v>0</v>
      </c>
      <c r="Q110" s="13"/>
      <c r="R110" s="13"/>
      <c r="S110" s="11">
        <f>IF(ISERROR(VLOOKUP($B110,Rose!D$4:J$32,4,FALSE)),,VLOOKUP($B110,Rose!D$4:J$32,4,FALSE))</f>
        <v>0</v>
      </c>
      <c r="T110" s="11">
        <f>IF(ISERROR(VLOOKUP($B110,Rose!L$4:Q$32,4,FALSE)),,VLOOKUP($B110,Rose!L$4:Q$32,4,FALSE))</f>
        <v>0</v>
      </c>
      <c r="U110" s="11">
        <f>IF(ISERROR(VLOOKUP($B110,Rose!S$4:X$32,4,FALSE)),,VLOOKUP($B110,Rose!S$4:X$32,4,FALSE))</f>
        <v>0</v>
      </c>
      <c r="V110" s="11">
        <f>IF(ISERROR(VLOOKUP($B110,Rose!Z$4:AE$32,4,FALSE)),,VLOOKUP($B110,Rose!Z$4:AE$32,4,FALSE))</f>
        <v>0</v>
      </c>
      <c r="W110" s="11">
        <f>IF(ISERROR(VLOOKUP($B110,Rose!AG$4:AL$32,4,FALSE)),,VLOOKUP($B110,Rose!AG$4:AL$32,4,FALSE))</f>
        <v>0</v>
      </c>
      <c r="X110" s="11">
        <f>IF(ISERROR(VLOOKUP($B110,Rose!AN$4:AS$32,4,FALSE)),,VLOOKUP($B110,Rose!AN$4:AS$32,4,FALSE))</f>
        <v>0</v>
      </c>
      <c r="Y110" s="11">
        <f>IF(ISERROR(VLOOKUP($B110,Rose!AU$4:AZ$32,4,FALSE)),,VLOOKUP($B110,Rose!AU$4:AZ$32,4,FALSE))</f>
        <v>0</v>
      </c>
      <c r="Z110" s="11">
        <f>IF(ISERROR(VLOOKUP($B110,Rose!BB$4:BG$32,4,FALSE)),,VLOOKUP($B110,Rose!BB$4:BG$32,4,FALSE))</f>
        <v>0</v>
      </c>
      <c r="AA110" s="11">
        <f>IF(ISERROR(VLOOKUP($B110,Rose!BI$4:BN$32,4,FALSE)),,VLOOKUP($B110,Rose!BI$4:BN$32,4,FALSE))</f>
        <v>0</v>
      </c>
      <c r="AB110" s="11">
        <f>IF(ISERROR(VLOOKUP($B110,Rose!BP$4:BU$32,4,FALSE)),,VLOOKUP($B110,Rose!BP$4:BU$32,4,FALSE))</f>
        <v>0</v>
      </c>
    </row>
    <row r="111" spans="1:28" ht="20" customHeight="1" x14ac:dyDescent="0.15">
      <c r="A111" s="11" t="s">
        <v>35</v>
      </c>
      <c r="B111" s="11" t="s">
        <v>610</v>
      </c>
      <c r="C111" s="11" t="s">
        <v>517</v>
      </c>
      <c r="D111" s="11">
        <v>8</v>
      </c>
      <c r="E111" s="11">
        <v>17</v>
      </c>
      <c r="F111" s="11">
        <v>5.7817100000000003</v>
      </c>
      <c r="G111" s="11">
        <v>5.9034899999999997</v>
      </c>
      <c r="H111" s="11">
        <v>1</v>
      </c>
      <c r="I111" s="11">
        <v>0</v>
      </c>
      <c r="J111" s="11">
        <v>0</v>
      </c>
      <c r="K111" s="11">
        <v>0</v>
      </c>
      <c r="L111" s="11">
        <v>0</v>
      </c>
      <c r="M111" s="11">
        <v>3</v>
      </c>
      <c r="N111" s="11">
        <v>0</v>
      </c>
      <c r="O111" s="11">
        <v>0</v>
      </c>
      <c r="Q111" s="13"/>
      <c r="R111" s="13"/>
      <c r="S111" s="11">
        <f>IF(ISERROR(VLOOKUP($B111,Rose!D$4:J$32,4,FALSE)),,VLOOKUP($B111,Rose!D$4:J$32,4,FALSE))</f>
        <v>0</v>
      </c>
      <c r="T111" s="11">
        <f>IF(ISERROR(VLOOKUP($B111,Rose!L$4:Q$32,4,FALSE)),,VLOOKUP($B111,Rose!L$4:Q$32,4,FALSE))</f>
        <v>0</v>
      </c>
      <c r="U111" s="11">
        <f>IF(ISERROR(VLOOKUP($B111,Rose!S$4:X$32,4,FALSE)),,VLOOKUP($B111,Rose!S$4:X$32,4,FALSE))</f>
        <v>0</v>
      </c>
      <c r="V111" s="11">
        <f>IF(ISERROR(VLOOKUP($B111,Rose!Z$4:AE$32,4,FALSE)),,VLOOKUP($B111,Rose!Z$4:AE$32,4,FALSE))</f>
        <v>0</v>
      </c>
      <c r="W111" s="11">
        <f>IF(ISERROR(VLOOKUP($B111,Rose!AG$4:AL$32,4,FALSE)),,VLOOKUP($B111,Rose!AG$4:AL$32,4,FALSE))</f>
        <v>0</v>
      </c>
      <c r="X111" s="11">
        <f>IF(ISERROR(VLOOKUP($B111,Rose!AN$4:AS$32,4,FALSE)),,VLOOKUP($B111,Rose!AN$4:AS$32,4,FALSE))</f>
        <v>0</v>
      </c>
      <c r="Y111" s="11">
        <f>IF(ISERROR(VLOOKUP($B111,Rose!AU$4:AZ$32,4,FALSE)),,VLOOKUP($B111,Rose!AU$4:AZ$32,4,FALSE))</f>
        <v>0</v>
      </c>
      <c r="Z111" s="11">
        <f>IF(ISERROR(VLOOKUP($B111,Rose!BB$4:BG$32,4,FALSE)),,VLOOKUP($B111,Rose!BB$4:BG$32,4,FALSE))</f>
        <v>0</v>
      </c>
      <c r="AA111" s="11">
        <f>IF(ISERROR(VLOOKUP($B111,Rose!BI$4:BN$32,4,FALSE)),,VLOOKUP($B111,Rose!BI$4:BN$32,4,FALSE))</f>
        <v>0</v>
      </c>
      <c r="AB111" s="11">
        <f>IF(ISERROR(VLOOKUP($B111,Rose!BP$4:BU$32,4,FALSE)),,VLOOKUP($B111,Rose!BP$4:BU$32,4,FALSE))</f>
        <v>0</v>
      </c>
    </row>
    <row r="112" spans="1:28" ht="20" customHeight="1" x14ac:dyDescent="0.15">
      <c r="A112" s="11" t="s">
        <v>35</v>
      </c>
      <c r="B112" s="11" t="s">
        <v>231</v>
      </c>
      <c r="C112" s="11" t="s">
        <v>121</v>
      </c>
      <c r="D112" s="11">
        <v>22</v>
      </c>
      <c r="E112" s="11">
        <v>10</v>
      </c>
      <c r="F112" s="11">
        <v>5.85</v>
      </c>
      <c r="G112" s="11">
        <v>6.3</v>
      </c>
      <c r="H112" s="11">
        <v>1</v>
      </c>
      <c r="I112" s="11">
        <v>0</v>
      </c>
      <c r="J112" s="11">
        <v>0</v>
      </c>
      <c r="K112" s="11">
        <v>0</v>
      </c>
      <c r="L112" s="11">
        <v>2</v>
      </c>
      <c r="M112" s="11">
        <v>1</v>
      </c>
      <c r="N112" s="11">
        <v>0</v>
      </c>
      <c r="O112" s="11">
        <v>0</v>
      </c>
      <c r="Q112" s="13"/>
      <c r="R112" s="13"/>
      <c r="S112" s="11">
        <f>IF(ISERROR(VLOOKUP($B112,Rose!D$4:J$32,4,FALSE)),,VLOOKUP($B112,Rose!D$4:J$32,4,FALSE))</f>
        <v>0</v>
      </c>
      <c r="T112" s="11">
        <f>IF(ISERROR(VLOOKUP($B112,Rose!L$4:Q$32,4,FALSE)),,VLOOKUP($B112,Rose!L$4:Q$32,4,FALSE))</f>
        <v>0</v>
      </c>
      <c r="U112" s="11">
        <f>IF(ISERROR(VLOOKUP($B112,Rose!S$4:X$32,4,FALSE)),,VLOOKUP($B112,Rose!S$4:X$32,4,FALSE))</f>
        <v>0</v>
      </c>
      <c r="V112" s="11">
        <f>IF(ISERROR(VLOOKUP($B112,Rose!Z$4:AE$32,4,FALSE)),,VLOOKUP($B112,Rose!Z$4:AE$32,4,FALSE))</f>
        <v>0</v>
      </c>
      <c r="W112" s="11">
        <f>IF(ISERROR(VLOOKUP($B112,Rose!AG$4:AL$32,4,FALSE)),,VLOOKUP($B112,Rose!AG$4:AL$32,4,FALSE))</f>
        <v>0</v>
      </c>
      <c r="X112" s="11">
        <f>IF(ISERROR(VLOOKUP($B112,Rose!AN$4:AS$32,4,FALSE)),,VLOOKUP($B112,Rose!AN$4:AS$32,4,FALSE))</f>
        <v>0</v>
      </c>
      <c r="Y112" s="11">
        <f>IF(ISERROR(VLOOKUP($B112,Rose!AU$4:AZ$32,4,FALSE)),,VLOOKUP($B112,Rose!AU$4:AZ$32,4,FALSE))</f>
        <v>0</v>
      </c>
      <c r="Z112" s="11">
        <f>IF(ISERROR(VLOOKUP($B112,Rose!BB$4:BG$32,4,FALSE)),,VLOOKUP($B112,Rose!BB$4:BG$32,4,FALSE))</f>
        <v>0</v>
      </c>
      <c r="AA112" s="11">
        <f>IF(ISERROR(VLOOKUP($B112,Rose!BI$4:BN$32,4,FALSE)),,VLOOKUP($B112,Rose!BI$4:BN$32,4,FALSE))</f>
        <v>0</v>
      </c>
      <c r="AB112" s="11">
        <f>IF(ISERROR(VLOOKUP($B112,Rose!BP$4:BU$32,4,FALSE)),,VLOOKUP($B112,Rose!BP$4:BU$32,4,FALSE))</f>
        <v>0</v>
      </c>
    </row>
    <row r="113" spans="1:28" ht="20" customHeight="1" x14ac:dyDescent="0.15">
      <c r="A113" s="11" t="s">
        <v>35</v>
      </c>
      <c r="B113" s="11" t="s">
        <v>833</v>
      </c>
      <c r="C113" s="11" t="s">
        <v>92</v>
      </c>
      <c r="D113" s="11">
        <v>3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Q113" s="13"/>
      <c r="R113" s="13"/>
      <c r="S113" s="11">
        <f>IF(ISERROR(VLOOKUP($B113,Rose!D$4:J$32,4,FALSE)),,VLOOKUP($B113,Rose!D$4:J$32,4,FALSE))</f>
        <v>0</v>
      </c>
      <c r="T113" s="11">
        <f>IF(ISERROR(VLOOKUP($B113,Rose!L$4:Q$32,4,FALSE)),,VLOOKUP($B113,Rose!L$4:Q$32,4,FALSE))</f>
        <v>0</v>
      </c>
      <c r="U113" s="11">
        <f>IF(ISERROR(VLOOKUP($B113,Rose!S$4:X$32,4,FALSE)),,VLOOKUP($B113,Rose!S$4:X$32,4,FALSE))</f>
        <v>0</v>
      </c>
      <c r="V113" s="11">
        <f>IF(ISERROR(VLOOKUP($B113,Rose!Z$4:AE$32,4,FALSE)),,VLOOKUP($B113,Rose!Z$4:AE$32,4,FALSE))</f>
        <v>0</v>
      </c>
      <c r="W113" s="11">
        <f>IF(ISERROR(VLOOKUP($B113,Rose!AG$4:AL$32,4,FALSE)),,VLOOKUP($B113,Rose!AG$4:AL$32,4,FALSE))</f>
        <v>0</v>
      </c>
      <c r="X113" s="11">
        <f>IF(ISERROR(VLOOKUP($B113,Rose!AN$4:AS$32,4,FALSE)),,VLOOKUP($B113,Rose!AN$4:AS$32,4,FALSE))</f>
        <v>0</v>
      </c>
      <c r="Y113" s="11">
        <f>IF(ISERROR(VLOOKUP($B113,Rose!AU$4:AZ$32,4,FALSE)),,VLOOKUP($B113,Rose!AU$4:AZ$32,4,FALSE))</f>
        <v>0</v>
      </c>
      <c r="Z113" s="11">
        <f>IF(ISERROR(VLOOKUP($B113,Rose!BB$4:BG$32,4,FALSE)),,VLOOKUP($B113,Rose!BB$4:BG$32,4,FALSE))</f>
        <v>0</v>
      </c>
      <c r="AA113" s="11">
        <f>IF(ISERROR(VLOOKUP($B113,Rose!BI$4:BN$32,4,FALSE)),,VLOOKUP($B113,Rose!BI$4:BN$32,4,FALSE))</f>
        <v>0</v>
      </c>
      <c r="AB113" s="11">
        <f>IF(ISERROR(VLOOKUP($B113,Rose!BP$4:BU$32,4,FALSE)),,VLOOKUP($B113,Rose!BP$4:BU$32,4,FALSE))</f>
        <v>0</v>
      </c>
    </row>
    <row r="114" spans="1:28" ht="20" customHeight="1" x14ac:dyDescent="0.15">
      <c r="A114" s="11" t="s">
        <v>35</v>
      </c>
      <c r="B114" s="11" t="s">
        <v>691</v>
      </c>
      <c r="C114" s="11" t="s">
        <v>246</v>
      </c>
      <c r="D114" s="11">
        <v>13</v>
      </c>
      <c r="E114" s="11">
        <v>7</v>
      </c>
      <c r="F114" s="11">
        <v>6.0238100000000001</v>
      </c>
      <c r="G114" s="11">
        <v>6.1785699999999997</v>
      </c>
      <c r="H114" s="11">
        <v>0</v>
      </c>
      <c r="I114" s="11">
        <v>0</v>
      </c>
      <c r="J114" s="11">
        <v>0</v>
      </c>
      <c r="K114" s="11">
        <v>0</v>
      </c>
      <c r="L114" s="11">
        <v>1</v>
      </c>
      <c r="M114" s="11">
        <v>0</v>
      </c>
      <c r="N114" s="11">
        <v>0</v>
      </c>
      <c r="O114" s="11">
        <v>0</v>
      </c>
      <c r="Q114" s="13"/>
      <c r="R114" s="13"/>
      <c r="S114" s="11">
        <f>IF(ISERROR(VLOOKUP($B114,Rose!D$4:J$32,4,FALSE)),,VLOOKUP($B114,Rose!D$4:J$32,4,FALSE))</f>
        <v>0</v>
      </c>
      <c r="T114" s="11">
        <f>IF(ISERROR(VLOOKUP($B114,Rose!L$4:Q$32,4,FALSE)),,VLOOKUP($B114,Rose!L$4:Q$32,4,FALSE))</f>
        <v>0</v>
      </c>
      <c r="U114" s="11">
        <f>IF(ISERROR(VLOOKUP($B114,Rose!S$4:X$32,4,FALSE)),,VLOOKUP($B114,Rose!S$4:X$32,4,FALSE))</f>
        <v>0</v>
      </c>
      <c r="V114" s="11">
        <f>IF(ISERROR(VLOOKUP($B114,Rose!Z$4:AE$32,4,FALSE)),,VLOOKUP($B114,Rose!Z$4:AE$32,4,FALSE))</f>
        <v>0</v>
      </c>
      <c r="W114" s="11">
        <f>IF(ISERROR(VLOOKUP($B114,Rose!AG$4:AL$32,4,FALSE)),,VLOOKUP($B114,Rose!AG$4:AL$32,4,FALSE))</f>
        <v>0</v>
      </c>
      <c r="X114" s="11">
        <f>IF(ISERROR(VLOOKUP($B114,Rose!AN$4:AS$32,4,FALSE)),,VLOOKUP($B114,Rose!AN$4:AS$32,4,FALSE))</f>
        <v>0</v>
      </c>
      <c r="Y114" s="11">
        <f>IF(ISERROR(VLOOKUP($B114,Rose!AU$4:AZ$32,4,FALSE)),,VLOOKUP($B114,Rose!AU$4:AZ$32,4,FALSE))</f>
        <v>0</v>
      </c>
      <c r="Z114" s="11">
        <f>IF(ISERROR(VLOOKUP($B114,Rose!BB$4:BG$32,4,FALSE)),,VLOOKUP($B114,Rose!BB$4:BG$32,4,FALSE))</f>
        <v>0</v>
      </c>
      <c r="AA114" s="11">
        <f>IF(ISERROR(VLOOKUP($B114,Rose!BI$4:BN$32,4,FALSE)),,VLOOKUP($B114,Rose!BI$4:BN$32,4,FALSE))</f>
        <v>0</v>
      </c>
      <c r="AB114" s="11">
        <f>IF(ISERROR(VLOOKUP($B114,Rose!BP$4:BU$32,4,FALSE)),,VLOOKUP($B114,Rose!BP$4:BU$32,4,FALSE))</f>
        <v>0</v>
      </c>
    </row>
    <row r="115" spans="1:28" ht="20" customHeight="1" x14ac:dyDescent="0.15">
      <c r="A115" s="11" t="s">
        <v>35</v>
      </c>
      <c r="B115" s="11" t="s">
        <v>214</v>
      </c>
      <c r="C115" s="11" t="s">
        <v>194</v>
      </c>
      <c r="D115" s="11">
        <v>15</v>
      </c>
      <c r="E115" s="11">
        <v>21</v>
      </c>
      <c r="F115" s="11">
        <v>5.9576799999999999</v>
      </c>
      <c r="G115" s="11">
        <v>5.9069599999999998</v>
      </c>
      <c r="H115" s="11">
        <v>0</v>
      </c>
      <c r="I115" s="11">
        <v>0</v>
      </c>
      <c r="J115" s="11">
        <v>0</v>
      </c>
      <c r="K115" s="11">
        <v>0</v>
      </c>
      <c r="L115" s="11">
        <v>2</v>
      </c>
      <c r="M115" s="11">
        <v>6</v>
      </c>
      <c r="N115" s="11">
        <v>0</v>
      </c>
      <c r="O115" s="11">
        <v>0</v>
      </c>
      <c r="Q115" s="13"/>
      <c r="R115" s="13"/>
      <c r="S115" s="11">
        <f>IF(ISERROR(VLOOKUP($B115,Rose!D$4:J$32,4,FALSE)),,VLOOKUP($B115,Rose!D$4:J$32,4,FALSE))</f>
        <v>0</v>
      </c>
      <c r="T115" s="11">
        <f>IF(ISERROR(VLOOKUP($B115,Rose!L$4:Q$32,4,FALSE)),,VLOOKUP($B115,Rose!L$4:Q$32,4,FALSE))</f>
        <v>0</v>
      </c>
      <c r="U115" s="11">
        <f>IF(ISERROR(VLOOKUP($B115,Rose!S$4:X$32,4,FALSE)),,VLOOKUP($B115,Rose!S$4:X$32,4,FALSE))</f>
        <v>0</v>
      </c>
      <c r="V115" s="11">
        <f>IF(ISERROR(VLOOKUP($B115,Rose!Z$4:AE$32,4,FALSE)),,VLOOKUP($B115,Rose!Z$4:AE$32,4,FALSE))</f>
        <v>0</v>
      </c>
      <c r="W115" s="11">
        <f>IF(ISERROR(VLOOKUP($B115,Rose!AG$4:AL$32,4,FALSE)),,VLOOKUP($B115,Rose!AG$4:AL$32,4,FALSE))</f>
        <v>0</v>
      </c>
      <c r="X115" s="11">
        <f>IF(ISERROR(VLOOKUP($B115,Rose!AN$4:AS$32,4,FALSE)),,VLOOKUP($B115,Rose!AN$4:AS$32,4,FALSE))</f>
        <v>0</v>
      </c>
      <c r="Y115" s="11">
        <f>IF(ISERROR(VLOOKUP($B115,Rose!AU$4:AZ$32,4,FALSE)),,VLOOKUP($B115,Rose!AU$4:AZ$32,4,FALSE))</f>
        <v>0</v>
      </c>
      <c r="Z115" s="11">
        <f>IF(ISERROR(VLOOKUP($B115,Rose!BB$4:BG$32,4,FALSE)),,VLOOKUP($B115,Rose!BB$4:BG$32,4,FALSE))</f>
        <v>0</v>
      </c>
      <c r="AA115" s="11">
        <f>IF(ISERROR(VLOOKUP($B115,Rose!BI$4:BN$32,4,FALSE)),,VLOOKUP($B115,Rose!BI$4:BN$32,4,FALSE))</f>
        <v>0</v>
      </c>
      <c r="AB115" s="11">
        <f>IF(ISERROR(VLOOKUP($B115,Rose!BP$4:BU$32,4,FALSE)),,VLOOKUP($B115,Rose!BP$4:BU$32,4,FALSE))</f>
        <v>0</v>
      </c>
    </row>
    <row r="116" spans="1:28" ht="20" customHeight="1" x14ac:dyDescent="0.15">
      <c r="A116" s="11" t="s">
        <v>35</v>
      </c>
      <c r="B116" s="11" t="s">
        <v>585</v>
      </c>
      <c r="C116" s="11" t="s">
        <v>517</v>
      </c>
      <c r="D116" s="11">
        <v>25</v>
      </c>
      <c r="E116" s="11">
        <v>15</v>
      </c>
      <c r="F116" s="11">
        <v>5.9333299999999998</v>
      </c>
      <c r="G116" s="11">
        <v>6.5</v>
      </c>
      <c r="H116" s="11">
        <v>3</v>
      </c>
      <c r="I116" s="11">
        <v>0</v>
      </c>
      <c r="J116" s="11">
        <v>0</v>
      </c>
      <c r="K116" s="11">
        <v>0</v>
      </c>
      <c r="L116" s="11">
        <v>1</v>
      </c>
      <c r="M116" s="11">
        <v>3</v>
      </c>
      <c r="N116" s="11">
        <v>0</v>
      </c>
      <c r="O116" s="11">
        <v>0</v>
      </c>
      <c r="Q116" s="13"/>
      <c r="R116" s="13"/>
      <c r="S116" s="11">
        <f>IF(ISERROR(VLOOKUP($B116,Rose!D$4:J$32,4,FALSE)),,VLOOKUP($B116,Rose!D$4:J$32,4,FALSE))</f>
        <v>0</v>
      </c>
      <c r="T116" s="11">
        <f>IF(ISERROR(VLOOKUP($B116,Rose!L$4:Q$32,4,FALSE)),,VLOOKUP($B116,Rose!L$4:Q$32,4,FALSE))</f>
        <v>0</v>
      </c>
      <c r="U116" s="11">
        <f>IF(ISERROR(VLOOKUP($B116,Rose!S$4:X$32,4,FALSE)),,VLOOKUP($B116,Rose!S$4:X$32,4,FALSE))</f>
        <v>0</v>
      </c>
      <c r="V116" s="11">
        <f>IF(ISERROR(VLOOKUP($B116,Rose!Z$4:AE$32,4,FALSE)),,VLOOKUP($B116,Rose!Z$4:AE$32,4,FALSE))</f>
        <v>3</v>
      </c>
      <c r="W116" s="11">
        <f>IF(ISERROR(VLOOKUP($B116,Rose!AG$4:AL$32,4,FALSE)),,VLOOKUP($B116,Rose!AG$4:AL$32,4,FALSE))</f>
        <v>0</v>
      </c>
      <c r="X116" s="11">
        <f>IF(ISERROR(VLOOKUP($B116,Rose!AN$4:AS$32,4,FALSE)),,VLOOKUP($B116,Rose!AN$4:AS$32,4,FALSE))</f>
        <v>0</v>
      </c>
      <c r="Y116" s="11">
        <f>IF(ISERROR(VLOOKUP($B116,Rose!AU$4:AZ$32,4,FALSE)),,VLOOKUP($B116,Rose!AU$4:AZ$32,4,FALSE))</f>
        <v>0</v>
      </c>
      <c r="Z116" s="11">
        <f>IF(ISERROR(VLOOKUP($B116,Rose!BB$4:BG$32,4,FALSE)),,VLOOKUP($B116,Rose!BB$4:BG$32,4,FALSE))</f>
        <v>0</v>
      </c>
      <c r="AA116" s="11">
        <f>IF(ISERROR(VLOOKUP($B116,Rose!BI$4:BN$32,4,FALSE)),,VLOOKUP($B116,Rose!BI$4:BN$32,4,FALSE))</f>
        <v>0</v>
      </c>
      <c r="AB116" s="11">
        <f>IF(ISERROR(VLOOKUP($B116,Rose!BP$4:BU$32,4,FALSE)),,VLOOKUP($B116,Rose!BP$4:BU$32,4,FALSE))</f>
        <v>0</v>
      </c>
    </row>
    <row r="117" spans="1:28" ht="20" customHeight="1" x14ac:dyDescent="0.15">
      <c r="A117" s="11" t="s">
        <v>35</v>
      </c>
      <c r="B117" s="11" t="s">
        <v>611</v>
      </c>
      <c r="C117" s="11" t="s">
        <v>664</v>
      </c>
      <c r="D117" s="11">
        <v>3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Q117" s="13"/>
      <c r="R117" s="13"/>
      <c r="S117" s="11">
        <f>IF(ISERROR(VLOOKUP($B117,Rose!D$4:J$32,4,FALSE)),,VLOOKUP($B117,Rose!D$4:J$32,4,FALSE))</f>
        <v>0</v>
      </c>
      <c r="T117" s="11">
        <f>IF(ISERROR(VLOOKUP($B117,Rose!L$4:Q$32,4,FALSE)),,VLOOKUP($B117,Rose!L$4:Q$32,4,FALSE))</f>
        <v>0</v>
      </c>
      <c r="U117" s="11">
        <f>IF(ISERROR(VLOOKUP($B117,Rose!S$4:X$32,4,FALSE)),,VLOOKUP($B117,Rose!S$4:X$32,4,FALSE))</f>
        <v>0</v>
      </c>
      <c r="V117" s="11">
        <f>IF(ISERROR(VLOOKUP($B117,Rose!Z$4:AE$32,4,FALSE)),,VLOOKUP($B117,Rose!Z$4:AE$32,4,FALSE))</f>
        <v>0</v>
      </c>
      <c r="W117" s="11">
        <f>IF(ISERROR(VLOOKUP($B117,Rose!AG$4:AL$32,4,FALSE)),,VLOOKUP($B117,Rose!AG$4:AL$32,4,FALSE))</f>
        <v>0</v>
      </c>
      <c r="X117" s="11">
        <f>IF(ISERROR(VLOOKUP($B117,Rose!AN$4:AS$32,4,FALSE)),,VLOOKUP($B117,Rose!AN$4:AS$32,4,FALSE))</f>
        <v>0</v>
      </c>
      <c r="Y117" s="11">
        <f>IF(ISERROR(VLOOKUP($B117,Rose!AU$4:AZ$32,4,FALSE)),,VLOOKUP($B117,Rose!AU$4:AZ$32,4,FALSE))</f>
        <v>0</v>
      </c>
      <c r="Z117" s="11">
        <f>IF(ISERROR(VLOOKUP($B117,Rose!BB$4:BG$32,4,FALSE)),,VLOOKUP($B117,Rose!BB$4:BG$32,4,FALSE))</f>
        <v>0</v>
      </c>
      <c r="AA117" s="11">
        <f>IF(ISERROR(VLOOKUP($B117,Rose!BI$4:BN$32,4,FALSE)),,VLOOKUP($B117,Rose!BI$4:BN$32,4,FALSE))</f>
        <v>0</v>
      </c>
      <c r="AB117" s="11">
        <f>IF(ISERROR(VLOOKUP($B117,Rose!BP$4:BU$32,4,FALSE)),,VLOOKUP($B117,Rose!BP$4:BU$32,4,FALSE))</f>
        <v>0</v>
      </c>
    </row>
    <row r="118" spans="1:28" ht="20" customHeight="1" x14ac:dyDescent="0.15">
      <c r="A118" s="11" t="s">
        <v>35</v>
      </c>
      <c r="B118" s="11" t="s">
        <v>873</v>
      </c>
      <c r="C118" s="11" t="s">
        <v>98</v>
      </c>
      <c r="D118" s="11">
        <v>10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Q118" s="13"/>
      <c r="R118" s="13"/>
      <c r="S118" s="11">
        <f>IF(ISERROR(VLOOKUP($B118,Rose!D$4:J$32,4,FALSE)),,VLOOKUP($B118,Rose!D$4:J$32,4,FALSE))</f>
        <v>0</v>
      </c>
      <c r="T118" s="11">
        <f>IF(ISERROR(VLOOKUP($B118,Rose!L$4:Q$32,4,FALSE)),,VLOOKUP($B118,Rose!L$4:Q$32,4,FALSE))</f>
        <v>0</v>
      </c>
      <c r="U118" s="11">
        <f>IF(ISERROR(VLOOKUP($B118,Rose!S$4:X$32,4,FALSE)),,VLOOKUP($B118,Rose!S$4:X$32,4,FALSE))</f>
        <v>0</v>
      </c>
      <c r="V118" s="11">
        <f>IF(ISERROR(VLOOKUP($B118,Rose!Z$4:AE$32,4,FALSE)),,VLOOKUP($B118,Rose!Z$4:AE$32,4,FALSE))</f>
        <v>0</v>
      </c>
      <c r="W118" s="11">
        <f>IF(ISERROR(VLOOKUP($B118,Rose!AG$4:AL$32,4,FALSE)),,VLOOKUP($B118,Rose!AG$4:AL$32,4,FALSE))</f>
        <v>0</v>
      </c>
      <c r="X118" s="11">
        <f>IF(ISERROR(VLOOKUP($B118,Rose!AN$4:AS$32,4,FALSE)),,VLOOKUP($B118,Rose!AN$4:AS$32,4,FALSE))</f>
        <v>0</v>
      </c>
      <c r="Y118" s="11">
        <f>IF(ISERROR(VLOOKUP($B118,Rose!AU$4:AZ$32,4,FALSE)),,VLOOKUP($B118,Rose!AU$4:AZ$32,4,FALSE))</f>
        <v>0</v>
      </c>
      <c r="Z118" s="11">
        <f>IF(ISERROR(VLOOKUP($B118,Rose!BB$4:BG$32,4,FALSE)),,VLOOKUP($B118,Rose!BB$4:BG$32,4,FALSE))</f>
        <v>0</v>
      </c>
      <c r="AA118" s="11">
        <f>IF(ISERROR(VLOOKUP($B118,Rose!BI$4:BN$32,4,FALSE)),,VLOOKUP($B118,Rose!BI$4:BN$32,4,FALSE))</f>
        <v>0</v>
      </c>
      <c r="AB118" s="11">
        <f>IF(ISERROR(VLOOKUP($B118,Rose!BP$4:BU$32,4,FALSE)),,VLOOKUP($B118,Rose!BP$4:BU$32,4,FALSE))</f>
        <v>0</v>
      </c>
    </row>
    <row r="119" spans="1:28" ht="20" customHeight="1" x14ac:dyDescent="0.15">
      <c r="A119" s="11" t="s">
        <v>35</v>
      </c>
      <c r="B119" s="11" t="s">
        <v>176</v>
      </c>
      <c r="C119" s="11" t="s">
        <v>664</v>
      </c>
      <c r="D119" s="11">
        <v>24</v>
      </c>
      <c r="E119" s="11">
        <v>13</v>
      </c>
      <c r="F119" s="11">
        <v>5.94712</v>
      </c>
      <c r="G119" s="11">
        <v>6.0697099999999997</v>
      </c>
      <c r="H119" s="11">
        <v>1</v>
      </c>
      <c r="I119" s="11">
        <v>0</v>
      </c>
      <c r="J119" s="11">
        <v>0</v>
      </c>
      <c r="K119" s="11">
        <v>0</v>
      </c>
      <c r="L119" s="11">
        <v>0</v>
      </c>
      <c r="M119" s="11">
        <v>3</v>
      </c>
      <c r="N119" s="11">
        <v>0</v>
      </c>
      <c r="O119" s="11">
        <v>0</v>
      </c>
      <c r="Q119" s="13"/>
      <c r="R119" s="13"/>
      <c r="S119" s="11">
        <f>IF(ISERROR(VLOOKUP($B119,Rose!D$4:J$32,4,FALSE)),,VLOOKUP($B119,Rose!D$4:J$32,4,FALSE))</f>
        <v>0</v>
      </c>
      <c r="T119" s="11">
        <f>IF(ISERROR(VLOOKUP($B119,Rose!L$4:Q$32,4,FALSE)),,VLOOKUP($B119,Rose!L$4:Q$32,4,FALSE))</f>
        <v>0</v>
      </c>
      <c r="U119" s="11">
        <f>IF(ISERROR(VLOOKUP($B119,Rose!S$4:X$32,4,FALSE)),,VLOOKUP($B119,Rose!S$4:X$32,4,FALSE))</f>
        <v>11</v>
      </c>
      <c r="V119" s="11">
        <f>IF(ISERROR(VLOOKUP($B119,Rose!Z$4:AE$32,4,FALSE)),,VLOOKUP($B119,Rose!Z$4:AE$32,4,FALSE))</f>
        <v>0</v>
      </c>
      <c r="W119" s="11">
        <f>IF(ISERROR(VLOOKUP($B119,Rose!AG$4:AL$32,4,FALSE)),,VLOOKUP($B119,Rose!AG$4:AL$32,4,FALSE))</f>
        <v>0</v>
      </c>
      <c r="X119" s="11">
        <f>IF(ISERROR(VLOOKUP($B119,Rose!AN$4:AS$32,4,FALSE)),,VLOOKUP($B119,Rose!AN$4:AS$32,4,FALSE))</f>
        <v>0</v>
      </c>
      <c r="Y119" s="11">
        <f>IF(ISERROR(VLOOKUP($B119,Rose!AU$4:AZ$32,4,FALSE)),,VLOOKUP($B119,Rose!AU$4:AZ$32,4,FALSE))</f>
        <v>0</v>
      </c>
      <c r="Z119" s="11">
        <f>IF(ISERROR(VLOOKUP($B119,Rose!BB$4:BG$32,4,FALSE)),,VLOOKUP($B119,Rose!BB$4:BG$32,4,FALSE))</f>
        <v>0</v>
      </c>
      <c r="AA119" s="11">
        <f>IF(ISERROR(VLOOKUP($B119,Rose!BI$4:BN$32,4,FALSE)),,VLOOKUP($B119,Rose!BI$4:BN$32,4,FALSE))</f>
        <v>0</v>
      </c>
      <c r="AB119" s="11">
        <f>IF(ISERROR(VLOOKUP($B119,Rose!BP$4:BU$32,4,FALSE)),,VLOOKUP($B119,Rose!BP$4:BU$32,4,FALSE))</f>
        <v>0</v>
      </c>
    </row>
    <row r="120" spans="1:28" ht="20" customHeight="1" x14ac:dyDescent="0.15">
      <c r="A120" s="11" t="s">
        <v>35</v>
      </c>
      <c r="B120" s="11" t="s">
        <v>728</v>
      </c>
      <c r="C120" s="11" t="s">
        <v>93</v>
      </c>
      <c r="D120" s="11">
        <v>20</v>
      </c>
      <c r="E120" s="11">
        <v>6</v>
      </c>
      <c r="F120" s="11">
        <v>5.9416700000000002</v>
      </c>
      <c r="G120" s="11">
        <v>6.4666699999999997</v>
      </c>
      <c r="H120" s="11">
        <v>1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Q120" s="13"/>
      <c r="R120" s="13"/>
      <c r="S120" s="11">
        <f>IF(ISERROR(VLOOKUP($B120,Rose!D$4:J$32,4,FALSE)),,VLOOKUP($B120,Rose!D$4:J$32,4,FALSE))</f>
        <v>0</v>
      </c>
      <c r="T120" s="11">
        <f>IF(ISERROR(VLOOKUP($B120,Rose!L$4:Q$32,4,FALSE)),,VLOOKUP($B120,Rose!L$4:Q$32,4,FALSE))</f>
        <v>0</v>
      </c>
      <c r="U120" s="11">
        <f>IF(ISERROR(VLOOKUP($B120,Rose!S$4:X$32,4,FALSE)),,VLOOKUP($B120,Rose!S$4:X$32,4,FALSE))</f>
        <v>0</v>
      </c>
      <c r="V120" s="11">
        <f>IF(ISERROR(VLOOKUP($B120,Rose!Z$4:AE$32,4,FALSE)),,VLOOKUP($B120,Rose!Z$4:AE$32,4,FALSE))</f>
        <v>0</v>
      </c>
      <c r="W120" s="11">
        <f>IF(ISERROR(VLOOKUP($B120,Rose!AG$4:AL$32,4,FALSE)),,VLOOKUP($B120,Rose!AG$4:AL$32,4,FALSE))</f>
        <v>0</v>
      </c>
      <c r="X120" s="11">
        <f>IF(ISERROR(VLOOKUP($B120,Rose!AN$4:AS$32,4,FALSE)),,VLOOKUP($B120,Rose!AN$4:AS$32,4,FALSE))</f>
        <v>0</v>
      </c>
      <c r="Y120" s="11">
        <f>IF(ISERROR(VLOOKUP($B120,Rose!AU$4:AZ$32,4,FALSE)),,VLOOKUP($B120,Rose!AU$4:AZ$32,4,FALSE))</f>
        <v>0</v>
      </c>
      <c r="Z120" s="11">
        <f>IF(ISERROR(VLOOKUP($B120,Rose!BB$4:BG$32,4,FALSE)),,VLOOKUP($B120,Rose!BB$4:BG$32,4,FALSE))</f>
        <v>0</v>
      </c>
      <c r="AA120" s="11">
        <f>IF(ISERROR(VLOOKUP($B120,Rose!BI$4:BN$32,4,FALSE)),,VLOOKUP($B120,Rose!BI$4:BN$32,4,FALSE))</f>
        <v>0</v>
      </c>
      <c r="AB120" s="11">
        <f>IF(ISERROR(VLOOKUP($B120,Rose!BP$4:BU$32,4,FALSE)),,VLOOKUP($B120,Rose!BP$4:BU$32,4,FALSE))</f>
        <v>0</v>
      </c>
    </row>
    <row r="121" spans="1:28" ht="20" customHeight="1" x14ac:dyDescent="0.15">
      <c r="A121" s="11" t="s">
        <v>35</v>
      </c>
      <c r="B121" s="11" t="s">
        <v>304</v>
      </c>
      <c r="C121" s="11" t="s">
        <v>99</v>
      </c>
      <c r="D121" s="11">
        <v>6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Q121" s="13"/>
      <c r="R121" s="13"/>
      <c r="S121" s="11">
        <f>IF(ISERROR(VLOOKUP($B121,Rose!D$4:J$32,4,FALSE)),,VLOOKUP($B121,Rose!D$4:J$32,4,FALSE))</f>
        <v>0</v>
      </c>
      <c r="T121" s="11">
        <f>IF(ISERROR(VLOOKUP($B121,Rose!L$4:Q$32,4,FALSE)),,VLOOKUP($B121,Rose!L$4:Q$32,4,FALSE))</f>
        <v>0</v>
      </c>
      <c r="U121" s="11">
        <f>IF(ISERROR(VLOOKUP($B121,Rose!S$4:X$32,4,FALSE)),,VLOOKUP($B121,Rose!S$4:X$32,4,FALSE))</f>
        <v>0</v>
      </c>
      <c r="V121" s="11">
        <f>IF(ISERROR(VLOOKUP($B121,Rose!Z$4:AE$32,4,FALSE)),,VLOOKUP($B121,Rose!Z$4:AE$32,4,FALSE))</f>
        <v>0</v>
      </c>
      <c r="W121" s="11">
        <f>IF(ISERROR(VLOOKUP($B121,Rose!AG$4:AL$32,4,FALSE)),,VLOOKUP($B121,Rose!AG$4:AL$32,4,FALSE))</f>
        <v>0</v>
      </c>
      <c r="X121" s="11">
        <f>IF(ISERROR(VLOOKUP($B121,Rose!AN$4:AS$32,4,FALSE)),,VLOOKUP($B121,Rose!AN$4:AS$32,4,FALSE))</f>
        <v>0</v>
      </c>
      <c r="Y121" s="11">
        <f>IF(ISERROR(VLOOKUP($B121,Rose!AU$4:AZ$32,4,FALSE)),,VLOOKUP($B121,Rose!AU$4:AZ$32,4,FALSE))</f>
        <v>0</v>
      </c>
      <c r="Z121" s="11">
        <f>IF(ISERROR(VLOOKUP($B121,Rose!BB$4:BG$32,4,FALSE)),,VLOOKUP($B121,Rose!BB$4:BG$32,4,FALSE))</f>
        <v>0</v>
      </c>
      <c r="AA121" s="11">
        <f>IF(ISERROR(VLOOKUP($B121,Rose!BI$4:BN$32,4,FALSE)),,VLOOKUP($B121,Rose!BI$4:BN$32,4,FALSE))</f>
        <v>0</v>
      </c>
      <c r="AB121" s="11">
        <f>IF(ISERROR(VLOOKUP($B121,Rose!BP$4:BU$32,4,FALSE)),,VLOOKUP($B121,Rose!BP$4:BU$32,4,FALSE))</f>
        <v>0</v>
      </c>
    </row>
    <row r="122" spans="1:28" ht="20" customHeight="1" x14ac:dyDescent="0.15">
      <c r="A122" s="11" t="s">
        <v>35</v>
      </c>
      <c r="B122" s="11" t="s">
        <v>436</v>
      </c>
      <c r="C122" s="11" t="s">
        <v>664</v>
      </c>
      <c r="D122" s="11">
        <v>7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Q122" s="13"/>
      <c r="R122" s="13"/>
      <c r="S122" s="11">
        <f>IF(ISERROR(VLOOKUP($B122,Rose!D$4:J$32,4,FALSE)),,VLOOKUP($B122,Rose!D$4:J$32,4,FALSE))</f>
        <v>0</v>
      </c>
      <c r="T122" s="11">
        <f>IF(ISERROR(VLOOKUP($B122,Rose!L$4:Q$32,4,FALSE)),,VLOOKUP($B122,Rose!L$4:Q$32,4,FALSE))</f>
        <v>0</v>
      </c>
      <c r="U122" s="11">
        <f>IF(ISERROR(VLOOKUP($B122,Rose!S$4:X$32,4,FALSE)),,VLOOKUP($B122,Rose!S$4:X$32,4,FALSE))</f>
        <v>0</v>
      </c>
      <c r="V122" s="11">
        <f>IF(ISERROR(VLOOKUP($B122,Rose!Z$4:AE$32,4,FALSE)),,VLOOKUP($B122,Rose!Z$4:AE$32,4,FALSE))</f>
        <v>0</v>
      </c>
      <c r="W122" s="11">
        <f>IF(ISERROR(VLOOKUP($B122,Rose!AG$4:AL$32,4,FALSE)),,VLOOKUP($B122,Rose!AG$4:AL$32,4,FALSE))</f>
        <v>0</v>
      </c>
      <c r="X122" s="11">
        <f>IF(ISERROR(VLOOKUP($B122,Rose!AN$4:AS$32,4,FALSE)),,VLOOKUP($B122,Rose!AN$4:AS$32,4,FALSE))</f>
        <v>0</v>
      </c>
      <c r="Y122" s="11">
        <f>IF(ISERROR(VLOOKUP($B122,Rose!AU$4:AZ$32,4,FALSE)),,VLOOKUP($B122,Rose!AU$4:AZ$32,4,FALSE))</f>
        <v>0</v>
      </c>
      <c r="Z122" s="11">
        <f>IF(ISERROR(VLOOKUP($B122,Rose!BB$4:BG$32,4,FALSE)),,VLOOKUP($B122,Rose!BB$4:BG$32,4,FALSE))</f>
        <v>0</v>
      </c>
      <c r="AA122" s="11">
        <f>IF(ISERROR(VLOOKUP($B122,Rose!BI$4:BN$32,4,FALSE)),,VLOOKUP($B122,Rose!BI$4:BN$32,4,FALSE))</f>
        <v>0</v>
      </c>
      <c r="AB122" s="11">
        <f>IF(ISERROR(VLOOKUP($B122,Rose!BP$4:BU$32,4,FALSE)),,VLOOKUP($B122,Rose!BP$4:BU$32,4,FALSE))</f>
        <v>0</v>
      </c>
    </row>
    <row r="123" spans="1:28" ht="20" customHeight="1" x14ac:dyDescent="0.15">
      <c r="A123" s="11" t="s">
        <v>35</v>
      </c>
      <c r="B123" s="11" t="s">
        <v>379</v>
      </c>
      <c r="C123" s="11" t="s">
        <v>664</v>
      </c>
      <c r="D123" s="11">
        <v>11</v>
      </c>
      <c r="E123" s="11">
        <v>1</v>
      </c>
      <c r="F123" s="11">
        <v>1.25</v>
      </c>
      <c r="G123" s="11">
        <v>1.25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Q123" s="13"/>
      <c r="R123" s="13"/>
      <c r="S123" s="11">
        <f>IF(ISERROR(VLOOKUP($B123,Rose!D$4:J$32,4,FALSE)),,VLOOKUP($B123,Rose!D$4:J$32,4,FALSE))</f>
        <v>0</v>
      </c>
      <c r="T123" s="11">
        <f>IF(ISERROR(VLOOKUP($B123,Rose!L$4:Q$32,4,FALSE)),,VLOOKUP($B123,Rose!L$4:Q$32,4,FALSE))</f>
        <v>0</v>
      </c>
      <c r="U123" s="11">
        <f>IF(ISERROR(VLOOKUP($B123,Rose!S$4:X$32,4,FALSE)),,VLOOKUP($B123,Rose!S$4:X$32,4,FALSE))</f>
        <v>0</v>
      </c>
      <c r="V123" s="11">
        <f>IF(ISERROR(VLOOKUP($B123,Rose!Z$4:AE$32,4,FALSE)),,VLOOKUP($B123,Rose!Z$4:AE$32,4,FALSE))</f>
        <v>0</v>
      </c>
      <c r="W123" s="11">
        <f>IF(ISERROR(VLOOKUP($B123,Rose!AG$4:AL$32,4,FALSE)),,VLOOKUP($B123,Rose!AG$4:AL$32,4,FALSE))</f>
        <v>0</v>
      </c>
      <c r="X123" s="11">
        <f>IF(ISERROR(VLOOKUP($B123,Rose!AN$4:AS$32,4,FALSE)),,VLOOKUP($B123,Rose!AN$4:AS$32,4,FALSE))</f>
        <v>0</v>
      </c>
      <c r="Y123" s="11">
        <f>IF(ISERROR(VLOOKUP($B123,Rose!AU$4:AZ$32,4,FALSE)),,VLOOKUP($B123,Rose!AU$4:AZ$32,4,FALSE))</f>
        <v>0</v>
      </c>
      <c r="Z123" s="11">
        <f>IF(ISERROR(VLOOKUP($B123,Rose!BB$4:BG$32,4,FALSE)),,VLOOKUP($B123,Rose!BB$4:BG$32,4,FALSE))</f>
        <v>0</v>
      </c>
      <c r="AA123" s="11">
        <f>IF(ISERROR(VLOOKUP($B123,Rose!BI$4:BN$32,4,FALSE)),,VLOOKUP($B123,Rose!BI$4:BN$32,4,FALSE))</f>
        <v>0</v>
      </c>
      <c r="AB123" s="11">
        <f>IF(ISERROR(VLOOKUP($B123,Rose!BP$4:BU$32,4,FALSE)),,VLOOKUP($B123,Rose!BP$4:BU$32,4,FALSE))</f>
        <v>0</v>
      </c>
    </row>
    <row r="124" spans="1:28" ht="20" customHeight="1" x14ac:dyDescent="0.15">
      <c r="A124" s="11" t="s">
        <v>35</v>
      </c>
      <c r="B124" s="11" t="s">
        <v>601</v>
      </c>
      <c r="C124" s="11" t="s">
        <v>664</v>
      </c>
      <c r="D124" s="11">
        <v>9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Q124" s="13"/>
      <c r="R124" s="13"/>
      <c r="S124" s="11">
        <f>IF(ISERROR(VLOOKUP($B124,Rose!D$4:J$32,4,FALSE)),,VLOOKUP($B124,Rose!D$4:J$32,4,FALSE))</f>
        <v>0</v>
      </c>
      <c r="T124" s="11">
        <f>IF(ISERROR(VLOOKUP($B124,Rose!L$4:Q$32,4,FALSE)),,VLOOKUP($B124,Rose!L$4:Q$32,4,FALSE))</f>
        <v>0</v>
      </c>
      <c r="U124" s="11">
        <f>IF(ISERROR(VLOOKUP($B124,Rose!S$4:X$32,4,FALSE)),,VLOOKUP($B124,Rose!S$4:X$32,4,FALSE))</f>
        <v>0</v>
      </c>
      <c r="V124" s="11">
        <f>IF(ISERROR(VLOOKUP($B124,Rose!Z$4:AE$32,4,FALSE)),,VLOOKUP($B124,Rose!Z$4:AE$32,4,FALSE))</f>
        <v>0</v>
      </c>
      <c r="W124" s="11">
        <f>IF(ISERROR(VLOOKUP($B124,Rose!AG$4:AL$32,4,FALSE)),,VLOOKUP($B124,Rose!AG$4:AL$32,4,FALSE))</f>
        <v>0</v>
      </c>
      <c r="X124" s="11">
        <f>IF(ISERROR(VLOOKUP($B124,Rose!AN$4:AS$32,4,FALSE)),,VLOOKUP($B124,Rose!AN$4:AS$32,4,FALSE))</f>
        <v>0</v>
      </c>
      <c r="Y124" s="11">
        <f>IF(ISERROR(VLOOKUP($B124,Rose!AU$4:AZ$32,4,FALSE)),,VLOOKUP($B124,Rose!AU$4:AZ$32,4,FALSE))</f>
        <v>0</v>
      </c>
      <c r="Z124" s="11">
        <f>IF(ISERROR(VLOOKUP($B124,Rose!BB$4:BG$32,4,FALSE)),,VLOOKUP($B124,Rose!BB$4:BG$32,4,FALSE))</f>
        <v>0</v>
      </c>
      <c r="AA124" s="11">
        <f>IF(ISERROR(VLOOKUP($B124,Rose!BI$4:BN$32,4,FALSE)),,VLOOKUP($B124,Rose!BI$4:BN$32,4,FALSE))</f>
        <v>0</v>
      </c>
      <c r="AB124" s="11">
        <f>IF(ISERROR(VLOOKUP($B124,Rose!BP$4:BU$32,4,FALSE)),,VLOOKUP($B124,Rose!BP$4:BU$32,4,FALSE))</f>
        <v>0</v>
      </c>
    </row>
    <row r="125" spans="1:28" ht="20" customHeight="1" x14ac:dyDescent="0.15">
      <c r="A125" s="11" t="s">
        <v>35</v>
      </c>
      <c r="B125" s="11" t="s">
        <v>382</v>
      </c>
      <c r="C125" s="11" t="s">
        <v>342</v>
      </c>
      <c r="D125" s="11">
        <v>13</v>
      </c>
      <c r="E125" s="11">
        <v>1</v>
      </c>
      <c r="F125" s="11">
        <v>1.5</v>
      </c>
      <c r="G125" s="11">
        <v>1.5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Q125" s="13"/>
      <c r="R125" s="13"/>
      <c r="S125" s="11">
        <f>IF(ISERROR(VLOOKUP($B125,Rose!D$4:J$32,4,FALSE)),,VLOOKUP($B125,Rose!D$4:J$32,4,FALSE))</f>
        <v>0</v>
      </c>
      <c r="T125" s="11">
        <f>IF(ISERROR(VLOOKUP($B125,Rose!L$4:Q$32,4,FALSE)),,VLOOKUP($B125,Rose!L$4:Q$32,4,FALSE))</f>
        <v>0</v>
      </c>
      <c r="U125" s="11">
        <f>IF(ISERROR(VLOOKUP($B125,Rose!S$4:X$32,4,FALSE)),,VLOOKUP($B125,Rose!S$4:X$32,4,FALSE))</f>
        <v>0</v>
      </c>
      <c r="V125" s="11">
        <f>IF(ISERROR(VLOOKUP($B125,Rose!Z$4:AE$32,4,FALSE)),,VLOOKUP($B125,Rose!Z$4:AE$32,4,FALSE))</f>
        <v>0</v>
      </c>
      <c r="W125" s="11">
        <f>IF(ISERROR(VLOOKUP($B125,Rose!AG$4:AL$32,4,FALSE)),,VLOOKUP($B125,Rose!AG$4:AL$32,4,FALSE))</f>
        <v>0</v>
      </c>
      <c r="X125" s="11">
        <f>IF(ISERROR(VLOOKUP($B125,Rose!AN$4:AS$32,4,FALSE)),,VLOOKUP($B125,Rose!AN$4:AS$32,4,FALSE))</f>
        <v>0</v>
      </c>
      <c r="Y125" s="11">
        <f>IF(ISERROR(VLOOKUP($B125,Rose!AU$4:AZ$32,4,FALSE)),,VLOOKUP($B125,Rose!AU$4:AZ$32,4,FALSE))</f>
        <v>0</v>
      </c>
      <c r="Z125" s="11">
        <f>IF(ISERROR(VLOOKUP($B125,Rose!BB$4:BG$32,4,FALSE)),,VLOOKUP($B125,Rose!BB$4:BG$32,4,FALSE))</f>
        <v>0</v>
      </c>
      <c r="AA125" s="11">
        <f>IF(ISERROR(VLOOKUP($B125,Rose!BI$4:BN$32,4,FALSE)),,VLOOKUP($B125,Rose!BI$4:BN$32,4,FALSE))</f>
        <v>0</v>
      </c>
      <c r="AB125" s="11">
        <f>IF(ISERROR(VLOOKUP($B125,Rose!BP$4:BU$32,4,FALSE)),,VLOOKUP($B125,Rose!BP$4:BU$32,4,FALSE))</f>
        <v>0</v>
      </c>
    </row>
    <row r="126" spans="1:28" ht="20" customHeight="1" x14ac:dyDescent="0.15">
      <c r="A126" s="11" t="s">
        <v>35</v>
      </c>
      <c r="B126" s="11" t="s">
        <v>694</v>
      </c>
      <c r="C126" s="11" t="s">
        <v>664</v>
      </c>
      <c r="D126" s="11">
        <v>1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Q126" s="13"/>
      <c r="R126" s="13"/>
      <c r="S126" s="11">
        <f>IF(ISERROR(VLOOKUP($B126,Rose!D$4:J$32,4,FALSE)),,VLOOKUP($B126,Rose!D$4:J$32,4,FALSE))</f>
        <v>0</v>
      </c>
      <c r="T126" s="11">
        <f>IF(ISERROR(VLOOKUP($B126,Rose!L$4:Q$32,4,FALSE)),,VLOOKUP($B126,Rose!L$4:Q$32,4,FALSE))</f>
        <v>0</v>
      </c>
      <c r="U126" s="11">
        <f>IF(ISERROR(VLOOKUP($B126,Rose!S$4:X$32,4,FALSE)),,VLOOKUP($B126,Rose!S$4:X$32,4,FALSE))</f>
        <v>0</v>
      </c>
      <c r="V126" s="11">
        <f>IF(ISERROR(VLOOKUP($B126,Rose!Z$4:AE$32,4,FALSE)),,VLOOKUP($B126,Rose!Z$4:AE$32,4,FALSE))</f>
        <v>0</v>
      </c>
      <c r="W126" s="11">
        <f>IF(ISERROR(VLOOKUP($B126,Rose!AG$4:AL$32,4,FALSE)),,VLOOKUP($B126,Rose!AG$4:AL$32,4,FALSE))</f>
        <v>0</v>
      </c>
      <c r="X126" s="11">
        <f>IF(ISERROR(VLOOKUP($B126,Rose!AN$4:AS$32,4,FALSE)),,VLOOKUP($B126,Rose!AN$4:AS$32,4,FALSE))</f>
        <v>0</v>
      </c>
      <c r="Y126" s="11">
        <f>IF(ISERROR(VLOOKUP($B126,Rose!AU$4:AZ$32,4,FALSE)),,VLOOKUP($B126,Rose!AU$4:AZ$32,4,FALSE))</f>
        <v>0</v>
      </c>
      <c r="Z126" s="11">
        <f>IF(ISERROR(VLOOKUP($B126,Rose!BB$4:BG$32,4,FALSE)),,VLOOKUP($B126,Rose!BB$4:BG$32,4,FALSE))</f>
        <v>0</v>
      </c>
      <c r="AA126" s="11">
        <f>IF(ISERROR(VLOOKUP($B126,Rose!BI$4:BN$32,4,FALSE)),,VLOOKUP($B126,Rose!BI$4:BN$32,4,FALSE))</f>
        <v>0</v>
      </c>
      <c r="AB126" s="11">
        <f>IF(ISERROR(VLOOKUP($B126,Rose!BP$4:BU$32,4,FALSE)),,VLOOKUP($B126,Rose!BP$4:BU$32,4,FALSE))</f>
        <v>0</v>
      </c>
    </row>
    <row r="127" spans="1:28" ht="20" customHeight="1" x14ac:dyDescent="0.15">
      <c r="A127" s="11" t="s">
        <v>35</v>
      </c>
      <c r="B127" s="11" t="s">
        <v>433</v>
      </c>
      <c r="C127" s="11" t="s">
        <v>246</v>
      </c>
      <c r="D127" s="11">
        <v>10</v>
      </c>
      <c r="E127" s="11">
        <v>7</v>
      </c>
      <c r="F127" s="11">
        <v>5.8511899999999999</v>
      </c>
      <c r="G127" s="11">
        <v>5.7696399999999999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1</v>
      </c>
      <c r="N127" s="11">
        <v>0</v>
      </c>
      <c r="O127" s="11">
        <v>0</v>
      </c>
      <c r="Q127" s="13"/>
      <c r="R127" s="13"/>
      <c r="S127" s="11">
        <f>IF(ISERROR(VLOOKUP($B127,Rose!D$4:J$32,4,FALSE)),,VLOOKUP($B127,Rose!D$4:J$32,4,FALSE))</f>
        <v>0</v>
      </c>
      <c r="T127" s="11">
        <f>IF(ISERROR(VLOOKUP($B127,Rose!L$4:Q$32,4,FALSE)),,VLOOKUP($B127,Rose!L$4:Q$32,4,FALSE))</f>
        <v>0</v>
      </c>
      <c r="U127" s="11">
        <f>IF(ISERROR(VLOOKUP($B127,Rose!S$4:X$32,4,FALSE)),,VLOOKUP($B127,Rose!S$4:X$32,4,FALSE))</f>
        <v>0</v>
      </c>
      <c r="V127" s="11">
        <f>IF(ISERROR(VLOOKUP($B127,Rose!Z$4:AE$32,4,FALSE)),,VLOOKUP($B127,Rose!Z$4:AE$32,4,FALSE))</f>
        <v>0</v>
      </c>
      <c r="W127" s="11">
        <f>IF(ISERROR(VLOOKUP($B127,Rose!AG$4:AL$32,4,FALSE)),,VLOOKUP($B127,Rose!AG$4:AL$32,4,FALSE))</f>
        <v>0</v>
      </c>
      <c r="X127" s="11">
        <f>IF(ISERROR(VLOOKUP($B127,Rose!AN$4:AS$32,4,FALSE)),,VLOOKUP($B127,Rose!AN$4:AS$32,4,FALSE))</f>
        <v>0</v>
      </c>
      <c r="Y127" s="11">
        <f>IF(ISERROR(VLOOKUP($B127,Rose!AU$4:AZ$32,4,FALSE)),,VLOOKUP($B127,Rose!AU$4:AZ$32,4,FALSE))</f>
        <v>0</v>
      </c>
      <c r="Z127" s="11">
        <f>IF(ISERROR(VLOOKUP($B127,Rose!BB$4:BG$32,4,FALSE)),,VLOOKUP($B127,Rose!BB$4:BG$32,4,FALSE))</f>
        <v>0</v>
      </c>
      <c r="AA127" s="11">
        <f>IF(ISERROR(VLOOKUP($B127,Rose!BI$4:BN$32,4,FALSE)),,VLOOKUP($B127,Rose!BI$4:BN$32,4,FALSE))</f>
        <v>0</v>
      </c>
      <c r="AB127" s="11">
        <f>IF(ISERROR(VLOOKUP($B127,Rose!BP$4:BU$32,4,FALSE)),,VLOOKUP($B127,Rose!BP$4:BU$32,4,FALSE))</f>
        <v>0</v>
      </c>
    </row>
    <row r="128" spans="1:28" ht="20" customHeight="1" x14ac:dyDescent="0.15">
      <c r="A128" s="11" t="s">
        <v>35</v>
      </c>
      <c r="B128" s="11" t="s">
        <v>689</v>
      </c>
      <c r="C128" s="11" t="s">
        <v>97</v>
      </c>
      <c r="D128" s="11">
        <v>17</v>
      </c>
      <c r="E128" s="11">
        <v>23</v>
      </c>
      <c r="F128" s="11">
        <v>5.9281100000000002</v>
      </c>
      <c r="G128" s="11">
        <v>5.8330000000000002</v>
      </c>
      <c r="H128" s="11">
        <v>0</v>
      </c>
      <c r="I128" s="11">
        <v>0</v>
      </c>
      <c r="J128" s="11">
        <v>0</v>
      </c>
      <c r="K128" s="11">
        <v>0</v>
      </c>
      <c r="L128" s="11">
        <v>1</v>
      </c>
      <c r="M128" s="11">
        <v>6</v>
      </c>
      <c r="N128" s="11">
        <v>0</v>
      </c>
      <c r="O128" s="11">
        <v>0</v>
      </c>
      <c r="Q128" s="13"/>
      <c r="R128" s="13"/>
      <c r="S128" s="11">
        <f>IF(ISERROR(VLOOKUP($B128,Rose!D$4:J$32,4,FALSE)),,VLOOKUP($B128,Rose!D$4:J$32,4,FALSE))</f>
        <v>0</v>
      </c>
      <c r="T128" s="11">
        <f>IF(ISERROR(VLOOKUP($B128,Rose!L$4:Q$32,4,FALSE)),,VLOOKUP($B128,Rose!L$4:Q$32,4,FALSE))</f>
        <v>0</v>
      </c>
      <c r="U128" s="11">
        <f>IF(ISERROR(VLOOKUP($B128,Rose!S$4:X$32,4,FALSE)),,VLOOKUP($B128,Rose!S$4:X$32,4,FALSE))</f>
        <v>0</v>
      </c>
      <c r="V128" s="11">
        <f>IF(ISERROR(VLOOKUP($B128,Rose!Z$4:AE$32,4,FALSE)),,VLOOKUP($B128,Rose!Z$4:AE$32,4,FALSE))</f>
        <v>0</v>
      </c>
      <c r="W128" s="11">
        <f>IF(ISERROR(VLOOKUP($B128,Rose!AG$4:AL$32,4,FALSE)),,VLOOKUP($B128,Rose!AG$4:AL$32,4,FALSE))</f>
        <v>1</v>
      </c>
      <c r="X128" s="11">
        <f>IF(ISERROR(VLOOKUP($B128,Rose!AN$4:AS$32,4,FALSE)),,VLOOKUP($B128,Rose!AN$4:AS$32,4,FALSE))</f>
        <v>0</v>
      </c>
      <c r="Y128" s="11">
        <f>IF(ISERROR(VLOOKUP($B128,Rose!AU$4:AZ$32,4,FALSE)),,VLOOKUP($B128,Rose!AU$4:AZ$32,4,FALSE))</f>
        <v>0</v>
      </c>
      <c r="Z128" s="11">
        <f>IF(ISERROR(VLOOKUP($B128,Rose!BB$4:BG$32,4,FALSE)),,VLOOKUP($B128,Rose!BB$4:BG$32,4,FALSE))</f>
        <v>0</v>
      </c>
      <c r="AA128" s="11">
        <f>IF(ISERROR(VLOOKUP($B128,Rose!BI$4:BN$32,4,FALSE)),,VLOOKUP($B128,Rose!BI$4:BN$32,4,FALSE))</f>
        <v>0</v>
      </c>
      <c r="AB128" s="11">
        <f>IF(ISERROR(VLOOKUP($B128,Rose!BP$4:BU$32,4,FALSE)),,VLOOKUP($B128,Rose!BP$4:BU$32,4,FALSE))</f>
        <v>0</v>
      </c>
    </row>
    <row r="129" spans="1:28" ht="20" customHeight="1" x14ac:dyDescent="0.15">
      <c r="A129" s="11" t="s">
        <v>35</v>
      </c>
      <c r="B129" s="11" t="s">
        <v>734</v>
      </c>
      <c r="C129" s="11" t="s">
        <v>340</v>
      </c>
      <c r="D129" s="11">
        <v>4</v>
      </c>
      <c r="E129" s="11">
        <v>4</v>
      </c>
      <c r="F129" s="11">
        <v>5.84375</v>
      </c>
      <c r="G129" s="11">
        <v>5.59375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2</v>
      </c>
      <c r="N129" s="11">
        <v>0</v>
      </c>
      <c r="O129" s="11">
        <v>0</v>
      </c>
      <c r="Q129" s="13"/>
      <c r="R129" s="13"/>
      <c r="S129" s="11">
        <f>IF(ISERROR(VLOOKUP($B129,Rose!D$4:J$32,4,FALSE)),,VLOOKUP($B129,Rose!D$4:J$32,4,FALSE))</f>
        <v>0</v>
      </c>
      <c r="T129" s="11">
        <f>IF(ISERROR(VLOOKUP($B129,Rose!L$4:Q$32,4,FALSE)),,VLOOKUP($B129,Rose!L$4:Q$32,4,FALSE))</f>
        <v>0</v>
      </c>
      <c r="U129" s="11">
        <f>IF(ISERROR(VLOOKUP($B129,Rose!S$4:X$32,4,FALSE)),,VLOOKUP($B129,Rose!S$4:X$32,4,FALSE))</f>
        <v>0</v>
      </c>
      <c r="V129" s="11">
        <f>IF(ISERROR(VLOOKUP($B129,Rose!Z$4:AE$32,4,FALSE)),,VLOOKUP($B129,Rose!Z$4:AE$32,4,FALSE))</f>
        <v>0</v>
      </c>
      <c r="W129" s="11">
        <f>IF(ISERROR(VLOOKUP($B129,Rose!AG$4:AL$32,4,FALSE)),,VLOOKUP($B129,Rose!AG$4:AL$32,4,FALSE))</f>
        <v>0</v>
      </c>
      <c r="X129" s="11">
        <f>IF(ISERROR(VLOOKUP($B129,Rose!AN$4:AS$32,4,FALSE)),,VLOOKUP($B129,Rose!AN$4:AS$32,4,FALSE))</f>
        <v>0</v>
      </c>
      <c r="Y129" s="11">
        <f>IF(ISERROR(VLOOKUP($B129,Rose!AU$4:AZ$32,4,FALSE)),,VLOOKUP($B129,Rose!AU$4:AZ$32,4,FALSE))</f>
        <v>0</v>
      </c>
      <c r="Z129" s="11">
        <f>IF(ISERROR(VLOOKUP($B129,Rose!BB$4:BG$32,4,FALSE)),,VLOOKUP($B129,Rose!BB$4:BG$32,4,FALSE))</f>
        <v>0</v>
      </c>
      <c r="AA129" s="11">
        <f>IF(ISERROR(VLOOKUP($B129,Rose!BI$4:BN$32,4,FALSE)),,VLOOKUP($B129,Rose!BI$4:BN$32,4,FALSE))</f>
        <v>0</v>
      </c>
      <c r="AB129" s="11">
        <f>IF(ISERROR(VLOOKUP($B129,Rose!BP$4:BU$32,4,FALSE)),,VLOOKUP($B129,Rose!BP$4:BU$32,4,FALSE))</f>
        <v>0</v>
      </c>
    </row>
    <row r="130" spans="1:28" ht="20" customHeight="1" x14ac:dyDescent="0.15">
      <c r="A130" s="11" t="s">
        <v>35</v>
      </c>
      <c r="B130" s="11" t="s">
        <v>302</v>
      </c>
      <c r="C130" s="11" t="s">
        <v>121</v>
      </c>
      <c r="D130" s="11">
        <v>19</v>
      </c>
      <c r="E130" s="11">
        <v>16</v>
      </c>
      <c r="F130" s="11">
        <v>5.7838599999999998</v>
      </c>
      <c r="G130" s="11">
        <v>5.9453100000000001</v>
      </c>
      <c r="H130" s="11">
        <v>1</v>
      </c>
      <c r="I130" s="11">
        <v>0</v>
      </c>
      <c r="J130" s="11">
        <v>0</v>
      </c>
      <c r="K130" s="11">
        <v>0</v>
      </c>
      <c r="L130" s="11">
        <v>1</v>
      </c>
      <c r="M130" s="11">
        <v>2</v>
      </c>
      <c r="N130" s="11">
        <v>0</v>
      </c>
      <c r="O130" s="11">
        <v>0</v>
      </c>
      <c r="Q130" s="13"/>
      <c r="R130" s="13"/>
      <c r="S130" s="11">
        <f>IF(ISERROR(VLOOKUP($B130,Rose!D$4:J$32,4,FALSE)),,VLOOKUP($B130,Rose!D$4:J$32,4,FALSE))</f>
        <v>0</v>
      </c>
      <c r="T130" s="11">
        <f>IF(ISERROR(VLOOKUP($B130,Rose!L$4:Q$32,4,FALSE)),,VLOOKUP($B130,Rose!L$4:Q$32,4,FALSE))</f>
        <v>0</v>
      </c>
      <c r="U130" s="11">
        <f>IF(ISERROR(VLOOKUP($B130,Rose!S$4:X$32,4,FALSE)),,VLOOKUP($B130,Rose!S$4:X$32,4,FALSE))</f>
        <v>0</v>
      </c>
      <c r="V130" s="11">
        <f>IF(ISERROR(VLOOKUP($B130,Rose!Z$4:AE$32,4,FALSE)),,VLOOKUP($B130,Rose!Z$4:AE$32,4,FALSE))</f>
        <v>0</v>
      </c>
      <c r="W130" s="11">
        <f>IF(ISERROR(VLOOKUP($B130,Rose!AG$4:AL$32,4,FALSE)),,VLOOKUP($B130,Rose!AG$4:AL$32,4,FALSE))</f>
        <v>0</v>
      </c>
      <c r="X130" s="11">
        <f>IF(ISERROR(VLOOKUP($B130,Rose!AN$4:AS$32,4,FALSE)),,VLOOKUP($B130,Rose!AN$4:AS$32,4,FALSE))</f>
        <v>0</v>
      </c>
      <c r="Y130" s="11">
        <f>IF(ISERROR(VLOOKUP($B130,Rose!AU$4:AZ$32,4,FALSE)),,VLOOKUP($B130,Rose!AU$4:AZ$32,4,FALSE))</f>
        <v>0</v>
      </c>
      <c r="Z130" s="11">
        <f>IF(ISERROR(VLOOKUP($B130,Rose!BB$4:BG$32,4,FALSE)),,VLOOKUP($B130,Rose!BB$4:BG$32,4,FALSE))</f>
        <v>0</v>
      </c>
      <c r="AA130" s="11">
        <f>IF(ISERROR(VLOOKUP($B130,Rose!BI$4:BN$32,4,FALSE)),,VLOOKUP($B130,Rose!BI$4:BN$32,4,FALSE))</f>
        <v>0</v>
      </c>
      <c r="AB130" s="11">
        <f>IF(ISERROR(VLOOKUP($B130,Rose!BP$4:BU$32,4,FALSE)),,VLOOKUP($B130,Rose!BP$4:BU$32,4,FALSE))</f>
        <v>0</v>
      </c>
    </row>
    <row r="131" spans="1:28" ht="20" customHeight="1" x14ac:dyDescent="0.15">
      <c r="A131" s="11" t="s">
        <v>35</v>
      </c>
      <c r="B131" s="11" t="s">
        <v>761</v>
      </c>
      <c r="C131" s="11" t="s">
        <v>517</v>
      </c>
      <c r="D131" s="11">
        <v>12</v>
      </c>
      <c r="E131" s="11">
        <v>15</v>
      </c>
      <c r="F131" s="11">
        <v>5.6386900000000004</v>
      </c>
      <c r="G131" s="11">
        <v>5.4982199999999999</v>
      </c>
      <c r="H131" s="11">
        <v>0</v>
      </c>
      <c r="I131" s="11">
        <v>0</v>
      </c>
      <c r="J131" s="11">
        <v>0</v>
      </c>
      <c r="K131" s="11">
        <v>0</v>
      </c>
      <c r="L131" s="11">
        <v>1</v>
      </c>
      <c r="M131" s="11">
        <v>4</v>
      </c>
      <c r="N131" s="11">
        <v>1</v>
      </c>
      <c r="O131" s="11">
        <v>0</v>
      </c>
      <c r="Q131" s="13"/>
      <c r="R131" s="13"/>
      <c r="S131" s="11">
        <f>IF(ISERROR(VLOOKUP($B131,Rose!D$4:J$32,4,FALSE)),,VLOOKUP($B131,Rose!D$4:J$32,4,FALSE))</f>
        <v>0</v>
      </c>
      <c r="T131" s="11">
        <f>IF(ISERROR(VLOOKUP($B131,Rose!L$4:Q$32,4,FALSE)),,VLOOKUP($B131,Rose!L$4:Q$32,4,FALSE))</f>
        <v>0</v>
      </c>
      <c r="U131" s="11">
        <f>IF(ISERROR(VLOOKUP($B131,Rose!S$4:X$32,4,FALSE)),,VLOOKUP($B131,Rose!S$4:X$32,4,FALSE))</f>
        <v>0</v>
      </c>
      <c r="V131" s="11">
        <f>IF(ISERROR(VLOOKUP($B131,Rose!Z$4:AE$32,4,FALSE)),,VLOOKUP($B131,Rose!Z$4:AE$32,4,FALSE))</f>
        <v>0</v>
      </c>
      <c r="W131" s="11">
        <f>IF(ISERROR(VLOOKUP($B131,Rose!AG$4:AL$32,4,FALSE)),,VLOOKUP($B131,Rose!AG$4:AL$32,4,FALSE))</f>
        <v>0</v>
      </c>
      <c r="X131" s="11">
        <f>IF(ISERROR(VLOOKUP($B131,Rose!AN$4:AS$32,4,FALSE)),,VLOOKUP($B131,Rose!AN$4:AS$32,4,FALSE))</f>
        <v>0</v>
      </c>
      <c r="Y131" s="11">
        <f>IF(ISERROR(VLOOKUP($B131,Rose!AU$4:AZ$32,4,FALSE)),,VLOOKUP($B131,Rose!AU$4:AZ$32,4,FALSE))</f>
        <v>0</v>
      </c>
      <c r="Z131" s="11">
        <f>IF(ISERROR(VLOOKUP($B131,Rose!BB$4:BG$32,4,FALSE)),,VLOOKUP($B131,Rose!BB$4:BG$32,4,FALSE))</f>
        <v>0</v>
      </c>
      <c r="AA131" s="11">
        <f>IF(ISERROR(VLOOKUP($B131,Rose!BI$4:BN$32,4,FALSE)),,VLOOKUP($B131,Rose!BI$4:BN$32,4,FALSE))</f>
        <v>0</v>
      </c>
      <c r="AB131" s="11">
        <f>IF(ISERROR(VLOOKUP($B131,Rose!BP$4:BU$32,4,FALSE)),,VLOOKUP($B131,Rose!BP$4:BU$32,4,FALSE))</f>
        <v>0</v>
      </c>
    </row>
    <row r="132" spans="1:28" ht="20" customHeight="1" x14ac:dyDescent="0.15">
      <c r="A132" s="11" t="s">
        <v>35</v>
      </c>
      <c r="B132" s="11" t="s">
        <v>602</v>
      </c>
      <c r="C132" s="11" t="s">
        <v>664</v>
      </c>
      <c r="D132" s="11">
        <v>9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Q132" s="13"/>
      <c r="R132" s="13"/>
      <c r="S132" s="11">
        <f>IF(ISERROR(VLOOKUP($B132,Rose!D$4:J$32,4,FALSE)),,VLOOKUP($B132,Rose!D$4:J$32,4,FALSE))</f>
        <v>0</v>
      </c>
      <c r="T132" s="11">
        <f>IF(ISERROR(VLOOKUP($B132,Rose!L$4:Q$32,4,FALSE)),,VLOOKUP($B132,Rose!L$4:Q$32,4,FALSE))</f>
        <v>0</v>
      </c>
      <c r="U132" s="11">
        <f>IF(ISERROR(VLOOKUP($B132,Rose!S$4:X$32,4,FALSE)),,VLOOKUP($B132,Rose!S$4:X$32,4,FALSE))</f>
        <v>0</v>
      </c>
      <c r="V132" s="11">
        <f>IF(ISERROR(VLOOKUP($B132,Rose!Z$4:AE$32,4,FALSE)),,VLOOKUP($B132,Rose!Z$4:AE$32,4,FALSE))</f>
        <v>0</v>
      </c>
      <c r="W132" s="11">
        <f>IF(ISERROR(VLOOKUP($B132,Rose!AG$4:AL$32,4,FALSE)),,VLOOKUP($B132,Rose!AG$4:AL$32,4,FALSE))</f>
        <v>0</v>
      </c>
      <c r="X132" s="11">
        <f>IF(ISERROR(VLOOKUP($B132,Rose!AN$4:AS$32,4,FALSE)),,VLOOKUP($B132,Rose!AN$4:AS$32,4,FALSE))</f>
        <v>0</v>
      </c>
      <c r="Y132" s="11">
        <f>IF(ISERROR(VLOOKUP($B132,Rose!AU$4:AZ$32,4,FALSE)),,VLOOKUP($B132,Rose!AU$4:AZ$32,4,FALSE))</f>
        <v>0</v>
      </c>
      <c r="Z132" s="11">
        <f>IF(ISERROR(VLOOKUP($B132,Rose!BB$4:BG$32,4,FALSE)),,VLOOKUP($B132,Rose!BB$4:BG$32,4,FALSE))</f>
        <v>0</v>
      </c>
      <c r="AA132" s="11">
        <f>IF(ISERROR(VLOOKUP($B132,Rose!BI$4:BN$32,4,FALSE)),,VLOOKUP($B132,Rose!BI$4:BN$32,4,FALSE))</f>
        <v>0</v>
      </c>
      <c r="AB132" s="11">
        <f>IF(ISERROR(VLOOKUP($B132,Rose!BP$4:BU$32,4,FALSE)),,VLOOKUP($B132,Rose!BP$4:BU$32,4,FALSE))</f>
        <v>0</v>
      </c>
    </row>
    <row r="133" spans="1:28" ht="20" customHeight="1" x14ac:dyDescent="0.15">
      <c r="A133" s="11" t="s">
        <v>35</v>
      </c>
      <c r="B133" s="11" t="s">
        <v>600</v>
      </c>
      <c r="C133" s="11" t="s">
        <v>664</v>
      </c>
      <c r="D133" s="11">
        <v>17</v>
      </c>
      <c r="E133" s="11">
        <v>14</v>
      </c>
      <c r="F133" s="11">
        <v>6.0127100000000002</v>
      </c>
      <c r="G133" s="11">
        <v>6.2779299999999996</v>
      </c>
      <c r="H133" s="11">
        <v>1</v>
      </c>
      <c r="I133" s="11">
        <v>0</v>
      </c>
      <c r="J133" s="11">
        <v>0</v>
      </c>
      <c r="K133" s="11">
        <v>0</v>
      </c>
      <c r="L133" s="11">
        <v>1</v>
      </c>
      <c r="M133" s="11">
        <v>1</v>
      </c>
      <c r="N133" s="11">
        <v>0</v>
      </c>
      <c r="O133" s="11">
        <v>0</v>
      </c>
      <c r="Q133" s="13"/>
      <c r="R133" s="13"/>
      <c r="S133" s="11">
        <f>IF(ISERROR(VLOOKUP($B133,Rose!D$4:J$32,4,FALSE)),,VLOOKUP($B133,Rose!D$4:J$32,4,FALSE))</f>
        <v>0</v>
      </c>
      <c r="T133" s="11">
        <f>IF(ISERROR(VLOOKUP($B133,Rose!L$4:Q$32,4,FALSE)),,VLOOKUP($B133,Rose!L$4:Q$32,4,FALSE))</f>
        <v>0</v>
      </c>
      <c r="U133" s="11">
        <f>IF(ISERROR(VLOOKUP($B133,Rose!S$4:X$32,4,FALSE)),,VLOOKUP($B133,Rose!S$4:X$32,4,FALSE))</f>
        <v>0</v>
      </c>
      <c r="V133" s="11">
        <f>IF(ISERROR(VLOOKUP($B133,Rose!Z$4:AE$32,4,FALSE)),,VLOOKUP($B133,Rose!Z$4:AE$32,4,FALSE))</f>
        <v>0</v>
      </c>
      <c r="W133" s="11">
        <f>IF(ISERROR(VLOOKUP($B133,Rose!AG$4:AL$32,4,FALSE)),,VLOOKUP($B133,Rose!AG$4:AL$32,4,FALSE))</f>
        <v>0</v>
      </c>
      <c r="X133" s="11">
        <f>IF(ISERROR(VLOOKUP($B133,Rose!AN$4:AS$32,4,FALSE)),,VLOOKUP($B133,Rose!AN$4:AS$32,4,FALSE))</f>
        <v>0</v>
      </c>
      <c r="Y133" s="11">
        <f>IF(ISERROR(VLOOKUP($B133,Rose!AU$4:AZ$32,4,FALSE)),,VLOOKUP($B133,Rose!AU$4:AZ$32,4,FALSE))</f>
        <v>0</v>
      </c>
      <c r="Z133" s="11">
        <f>IF(ISERROR(VLOOKUP($B133,Rose!BB$4:BG$32,4,FALSE)),,VLOOKUP($B133,Rose!BB$4:BG$32,4,FALSE))</f>
        <v>0</v>
      </c>
      <c r="AA133" s="11">
        <f>IF(ISERROR(VLOOKUP($B133,Rose!BI$4:BN$32,4,FALSE)),,VLOOKUP($B133,Rose!BI$4:BN$32,4,FALSE))</f>
        <v>0</v>
      </c>
      <c r="AB133" s="11">
        <f>IF(ISERROR(VLOOKUP($B133,Rose!BP$4:BU$32,4,FALSE)),,VLOOKUP($B133,Rose!BP$4:BU$32,4,FALSE))</f>
        <v>0</v>
      </c>
    </row>
    <row r="134" spans="1:28" ht="20" customHeight="1" x14ac:dyDescent="0.15">
      <c r="A134" s="11" t="s">
        <v>35</v>
      </c>
      <c r="B134" s="11" t="s">
        <v>391</v>
      </c>
      <c r="C134" s="11" t="s">
        <v>521</v>
      </c>
      <c r="D134" s="11">
        <v>6</v>
      </c>
      <c r="E134" s="11">
        <v>3</v>
      </c>
      <c r="F134" s="11">
        <v>5.8125</v>
      </c>
      <c r="G134" s="11">
        <v>5.7708300000000001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1</v>
      </c>
      <c r="N134" s="11">
        <v>0</v>
      </c>
      <c r="O134" s="11">
        <v>0</v>
      </c>
      <c r="Q134" s="13"/>
      <c r="R134" s="13"/>
      <c r="S134" s="11">
        <f>IF(ISERROR(VLOOKUP($B134,Rose!D$4:J$32,4,FALSE)),,VLOOKUP($B134,Rose!D$4:J$32,4,FALSE))</f>
        <v>0</v>
      </c>
      <c r="T134" s="11">
        <f>IF(ISERROR(VLOOKUP($B134,Rose!L$4:Q$32,4,FALSE)),,VLOOKUP($B134,Rose!L$4:Q$32,4,FALSE))</f>
        <v>0</v>
      </c>
      <c r="U134" s="11">
        <f>IF(ISERROR(VLOOKUP($B134,Rose!S$4:X$32,4,FALSE)),,VLOOKUP($B134,Rose!S$4:X$32,4,FALSE))</f>
        <v>0</v>
      </c>
      <c r="V134" s="11">
        <f>IF(ISERROR(VLOOKUP($B134,Rose!Z$4:AE$32,4,FALSE)),,VLOOKUP($B134,Rose!Z$4:AE$32,4,FALSE))</f>
        <v>0</v>
      </c>
      <c r="W134" s="11">
        <f>IF(ISERROR(VLOOKUP($B134,Rose!AG$4:AL$32,4,FALSE)),,VLOOKUP($B134,Rose!AG$4:AL$32,4,FALSE))</f>
        <v>0</v>
      </c>
      <c r="X134" s="11">
        <f>IF(ISERROR(VLOOKUP($B134,Rose!AN$4:AS$32,4,FALSE)),,VLOOKUP($B134,Rose!AN$4:AS$32,4,FALSE))</f>
        <v>0</v>
      </c>
      <c r="Y134" s="11">
        <f>IF(ISERROR(VLOOKUP($B134,Rose!AU$4:AZ$32,4,FALSE)),,VLOOKUP($B134,Rose!AU$4:AZ$32,4,FALSE))</f>
        <v>0</v>
      </c>
      <c r="Z134" s="11">
        <f>IF(ISERROR(VLOOKUP($B134,Rose!BB$4:BG$32,4,FALSE)),,VLOOKUP($B134,Rose!BB$4:BG$32,4,FALSE))</f>
        <v>0</v>
      </c>
      <c r="AA134" s="11">
        <f>IF(ISERROR(VLOOKUP($B134,Rose!BI$4:BN$32,4,FALSE)),,VLOOKUP($B134,Rose!BI$4:BN$32,4,FALSE))</f>
        <v>0</v>
      </c>
      <c r="AB134" s="11">
        <f>IF(ISERROR(VLOOKUP($B134,Rose!BP$4:BU$32,4,FALSE)),,VLOOKUP($B134,Rose!BP$4:BU$32,4,FALSE))</f>
        <v>0</v>
      </c>
    </row>
    <row r="135" spans="1:28" ht="20" customHeight="1" x14ac:dyDescent="0.15">
      <c r="A135" s="11" t="s">
        <v>35</v>
      </c>
      <c r="B135" s="11" t="s">
        <v>762</v>
      </c>
      <c r="C135" s="11" t="s">
        <v>96</v>
      </c>
      <c r="D135" s="11">
        <v>33</v>
      </c>
      <c r="E135" s="11">
        <v>19</v>
      </c>
      <c r="F135" s="11">
        <v>6.2105300000000003</v>
      </c>
      <c r="G135" s="11">
        <v>6.4473700000000003</v>
      </c>
      <c r="H135" s="11">
        <v>2</v>
      </c>
      <c r="I135" s="11">
        <v>0</v>
      </c>
      <c r="J135" s="11">
        <v>0</v>
      </c>
      <c r="K135" s="11">
        <v>0</v>
      </c>
      <c r="L135" s="11">
        <v>1</v>
      </c>
      <c r="M135" s="11">
        <v>5</v>
      </c>
      <c r="N135" s="11">
        <v>0</v>
      </c>
      <c r="O135" s="11">
        <v>0</v>
      </c>
      <c r="Q135" s="13"/>
      <c r="R135" s="13"/>
      <c r="S135" s="11">
        <f>IF(ISERROR(VLOOKUP($B135,Rose!D$4:J$32,4,FALSE)),,VLOOKUP($B135,Rose!D$4:J$32,4,FALSE))</f>
        <v>0</v>
      </c>
      <c r="T135" s="11">
        <f>IF(ISERROR(VLOOKUP($B135,Rose!L$4:Q$32,4,FALSE)),,VLOOKUP($B135,Rose!L$4:Q$32,4,FALSE))</f>
        <v>0</v>
      </c>
      <c r="U135" s="11">
        <f>IF(ISERROR(VLOOKUP($B135,Rose!S$4:X$32,4,FALSE)),,VLOOKUP($B135,Rose!S$4:X$32,4,FALSE))</f>
        <v>18</v>
      </c>
      <c r="V135" s="11">
        <f>IF(ISERROR(VLOOKUP($B135,Rose!Z$4:AE$32,4,FALSE)),,VLOOKUP($B135,Rose!Z$4:AE$32,4,FALSE))</f>
        <v>0</v>
      </c>
      <c r="W135" s="11">
        <f>IF(ISERROR(VLOOKUP($B135,Rose!AG$4:AL$32,4,FALSE)),,VLOOKUP($B135,Rose!AG$4:AL$32,4,FALSE))</f>
        <v>0</v>
      </c>
      <c r="X135" s="11">
        <f>IF(ISERROR(VLOOKUP($B135,Rose!AN$4:AS$32,4,FALSE)),,VLOOKUP($B135,Rose!AN$4:AS$32,4,FALSE))</f>
        <v>0</v>
      </c>
      <c r="Y135" s="11">
        <f>IF(ISERROR(VLOOKUP($B135,Rose!AU$4:AZ$32,4,FALSE)),,VLOOKUP($B135,Rose!AU$4:AZ$32,4,FALSE))</f>
        <v>0</v>
      </c>
      <c r="Z135" s="11">
        <f>IF(ISERROR(VLOOKUP($B135,Rose!BB$4:BG$32,4,FALSE)),,VLOOKUP($B135,Rose!BB$4:BG$32,4,FALSE))</f>
        <v>0</v>
      </c>
      <c r="AA135" s="11">
        <f>IF(ISERROR(VLOOKUP($B135,Rose!BI$4:BN$32,4,FALSE)),,VLOOKUP($B135,Rose!BI$4:BN$32,4,FALSE))</f>
        <v>0</v>
      </c>
      <c r="AB135" s="11">
        <f>IF(ISERROR(VLOOKUP($B135,Rose!BP$4:BU$32,4,FALSE)),,VLOOKUP($B135,Rose!BP$4:BU$32,4,FALSE))</f>
        <v>0</v>
      </c>
    </row>
    <row r="136" spans="1:28" ht="20" customHeight="1" x14ac:dyDescent="0.15">
      <c r="A136" s="11" t="s">
        <v>35</v>
      </c>
      <c r="B136" s="11" t="s">
        <v>232</v>
      </c>
      <c r="C136" s="11" t="s">
        <v>100</v>
      </c>
      <c r="D136" s="11">
        <v>44</v>
      </c>
      <c r="E136" s="11">
        <v>20</v>
      </c>
      <c r="F136" s="11">
        <v>6.0055899999999998</v>
      </c>
      <c r="G136" s="11">
        <v>6.2651300000000001</v>
      </c>
      <c r="H136" s="11">
        <v>1</v>
      </c>
      <c r="I136" s="11">
        <v>0</v>
      </c>
      <c r="J136" s="11">
        <v>0</v>
      </c>
      <c r="K136" s="11">
        <v>0</v>
      </c>
      <c r="L136" s="11">
        <v>4</v>
      </c>
      <c r="M136" s="11">
        <v>3</v>
      </c>
      <c r="N136" s="11">
        <v>0</v>
      </c>
      <c r="O136" s="11">
        <v>0</v>
      </c>
      <c r="Q136" s="13"/>
      <c r="R136" s="13"/>
      <c r="S136" s="11">
        <f>IF(ISERROR(VLOOKUP($B136,Rose!D$4:J$32,4,FALSE)),,VLOOKUP($B136,Rose!D$4:J$32,4,FALSE))</f>
        <v>0</v>
      </c>
      <c r="T136" s="11">
        <f>IF(ISERROR(VLOOKUP($B136,Rose!L$4:Q$32,4,FALSE)),,VLOOKUP($B136,Rose!L$4:Q$32,4,FALSE))</f>
        <v>0</v>
      </c>
      <c r="U136" s="11">
        <f>IF(ISERROR(VLOOKUP($B136,Rose!S$4:X$32,4,FALSE)),,VLOOKUP($B136,Rose!S$4:X$32,4,FALSE))</f>
        <v>0</v>
      </c>
      <c r="V136" s="11">
        <f>IF(ISERROR(VLOOKUP($B136,Rose!Z$4:AE$32,4,FALSE)),,VLOOKUP($B136,Rose!Z$4:AE$32,4,FALSE))</f>
        <v>0</v>
      </c>
      <c r="W136" s="11">
        <f>IF(ISERROR(VLOOKUP($B136,Rose!AG$4:AL$32,4,FALSE)),,VLOOKUP($B136,Rose!AG$4:AL$32,4,FALSE))</f>
        <v>0</v>
      </c>
      <c r="X136" s="11">
        <f>IF(ISERROR(VLOOKUP($B136,Rose!AN$4:AS$32,4,FALSE)),,VLOOKUP($B136,Rose!AN$4:AS$32,4,FALSE))</f>
        <v>0</v>
      </c>
      <c r="Y136" s="11">
        <f>IF(ISERROR(VLOOKUP($B136,Rose!AU$4:AZ$32,4,FALSE)),,VLOOKUP($B136,Rose!AU$4:AZ$32,4,FALSE))</f>
        <v>0</v>
      </c>
      <c r="Z136" s="11">
        <f>IF(ISERROR(VLOOKUP($B136,Rose!BB$4:BG$32,4,FALSE)),,VLOOKUP($B136,Rose!BB$4:BG$32,4,FALSE))</f>
        <v>23</v>
      </c>
      <c r="AA136" s="11">
        <f>IF(ISERROR(VLOOKUP($B136,Rose!BI$4:BN$32,4,FALSE)),,VLOOKUP($B136,Rose!BI$4:BN$32,4,FALSE))</f>
        <v>0</v>
      </c>
      <c r="AB136" s="11">
        <f>IF(ISERROR(VLOOKUP($B136,Rose!BP$4:BU$32,4,FALSE)),,VLOOKUP($B136,Rose!BP$4:BU$32,4,FALSE))</f>
        <v>0</v>
      </c>
    </row>
    <row r="137" spans="1:28" ht="20" customHeight="1" x14ac:dyDescent="0.15">
      <c r="A137" s="11" t="s">
        <v>35</v>
      </c>
      <c r="B137" s="11" t="s">
        <v>300</v>
      </c>
      <c r="C137" s="11" t="s">
        <v>664</v>
      </c>
      <c r="D137" s="11">
        <v>28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Q137" s="13"/>
      <c r="R137" s="13"/>
      <c r="S137" s="11">
        <f>IF(ISERROR(VLOOKUP($B137,Rose!D$4:J$32,4,FALSE)),,VLOOKUP($B137,Rose!D$4:J$32,4,FALSE))</f>
        <v>0</v>
      </c>
      <c r="T137" s="11">
        <f>IF(ISERROR(VLOOKUP($B137,Rose!L$4:Q$32,4,FALSE)),,VLOOKUP($B137,Rose!L$4:Q$32,4,FALSE))</f>
        <v>0</v>
      </c>
      <c r="U137" s="11">
        <f>IF(ISERROR(VLOOKUP($B137,Rose!S$4:X$32,4,FALSE)),,VLOOKUP($B137,Rose!S$4:X$32,4,FALSE))</f>
        <v>0</v>
      </c>
      <c r="V137" s="11">
        <f>IF(ISERROR(VLOOKUP($B137,Rose!Z$4:AE$32,4,FALSE)),,VLOOKUP($B137,Rose!Z$4:AE$32,4,FALSE))</f>
        <v>0</v>
      </c>
      <c r="W137" s="11">
        <f>IF(ISERROR(VLOOKUP($B137,Rose!AG$4:AL$32,4,FALSE)),,VLOOKUP($B137,Rose!AG$4:AL$32,4,FALSE))</f>
        <v>0</v>
      </c>
      <c r="X137" s="11">
        <f>IF(ISERROR(VLOOKUP($B137,Rose!AN$4:AS$32,4,FALSE)),,VLOOKUP($B137,Rose!AN$4:AS$32,4,FALSE))</f>
        <v>0</v>
      </c>
      <c r="Y137" s="11">
        <f>IF(ISERROR(VLOOKUP($B137,Rose!AU$4:AZ$32,4,FALSE)),,VLOOKUP($B137,Rose!AU$4:AZ$32,4,FALSE))</f>
        <v>0</v>
      </c>
      <c r="Z137" s="11">
        <f>IF(ISERROR(VLOOKUP($B137,Rose!BB$4:BG$32,4,FALSE)),,VLOOKUP($B137,Rose!BB$4:BG$32,4,FALSE))</f>
        <v>0</v>
      </c>
      <c r="AA137" s="11">
        <f>IF(ISERROR(VLOOKUP($B137,Rose!BI$4:BN$32,4,FALSE)),,VLOOKUP($B137,Rose!BI$4:BN$32,4,FALSE))</f>
        <v>0</v>
      </c>
      <c r="AB137" s="11">
        <f>IF(ISERROR(VLOOKUP($B137,Rose!BP$4:BU$32,4,FALSE)),,VLOOKUP($B137,Rose!BP$4:BU$32,4,FALSE))</f>
        <v>0</v>
      </c>
    </row>
    <row r="138" spans="1:28" ht="20" customHeight="1" x14ac:dyDescent="0.15">
      <c r="A138" s="11" t="s">
        <v>35</v>
      </c>
      <c r="B138" s="11" t="s">
        <v>388</v>
      </c>
      <c r="C138" s="11" t="s">
        <v>664</v>
      </c>
      <c r="D138" s="11">
        <v>4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Q138" s="13"/>
      <c r="R138" s="13"/>
      <c r="S138" s="11">
        <f>IF(ISERROR(VLOOKUP($B138,Rose!D$4:J$32,4,FALSE)),,VLOOKUP($B138,Rose!D$4:J$32,4,FALSE))</f>
        <v>0</v>
      </c>
      <c r="T138" s="11">
        <f>IF(ISERROR(VLOOKUP($B138,Rose!L$4:Q$32,4,FALSE)),,VLOOKUP($B138,Rose!L$4:Q$32,4,FALSE))</f>
        <v>0</v>
      </c>
      <c r="U138" s="11">
        <f>IF(ISERROR(VLOOKUP($B138,Rose!S$4:X$32,4,FALSE)),,VLOOKUP($B138,Rose!S$4:X$32,4,FALSE))</f>
        <v>0</v>
      </c>
      <c r="V138" s="11">
        <f>IF(ISERROR(VLOOKUP($B138,Rose!Z$4:AE$32,4,FALSE)),,VLOOKUP($B138,Rose!Z$4:AE$32,4,FALSE))</f>
        <v>0</v>
      </c>
      <c r="W138" s="11">
        <f>IF(ISERROR(VLOOKUP($B138,Rose!AG$4:AL$32,4,FALSE)),,VLOOKUP($B138,Rose!AG$4:AL$32,4,FALSE))</f>
        <v>0</v>
      </c>
      <c r="X138" s="11">
        <f>IF(ISERROR(VLOOKUP($B138,Rose!AN$4:AS$32,4,FALSE)),,VLOOKUP($B138,Rose!AN$4:AS$32,4,FALSE))</f>
        <v>0</v>
      </c>
      <c r="Y138" s="11">
        <f>IF(ISERROR(VLOOKUP($B138,Rose!AU$4:AZ$32,4,FALSE)),,VLOOKUP($B138,Rose!AU$4:AZ$32,4,FALSE))</f>
        <v>0</v>
      </c>
      <c r="Z138" s="11">
        <f>IF(ISERROR(VLOOKUP($B138,Rose!BB$4:BG$32,4,FALSE)),,VLOOKUP($B138,Rose!BB$4:BG$32,4,FALSE))</f>
        <v>0</v>
      </c>
      <c r="AA138" s="11">
        <f>IF(ISERROR(VLOOKUP($B138,Rose!BI$4:BN$32,4,FALSE)),,VLOOKUP($B138,Rose!BI$4:BN$32,4,FALSE))</f>
        <v>0</v>
      </c>
      <c r="AB138" s="11">
        <f>IF(ISERROR(VLOOKUP($B138,Rose!BP$4:BU$32,4,FALSE)),,VLOOKUP($B138,Rose!BP$4:BU$32,4,FALSE))</f>
        <v>0</v>
      </c>
    </row>
    <row r="139" spans="1:28" ht="20" customHeight="1" x14ac:dyDescent="0.15">
      <c r="A139" s="11" t="s">
        <v>35</v>
      </c>
      <c r="B139" s="11" t="s">
        <v>190</v>
      </c>
      <c r="C139" s="11" t="s">
        <v>664</v>
      </c>
      <c r="D139" s="11">
        <v>15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Q139" s="13"/>
      <c r="R139" s="13"/>
      <c r="S139" s="11">
        <f>IF(ISERROR(VLOOKUP($B139,Rose!D$4:J$32,4,FALSE)),,VLOOKUP($B139,Rose!D$4:J$32,4,FALSE))</f>
        <v>0</v>
      </c>
      <c r="T139" s="11">
        <f>IF(ISERROR(VLOOKUP($B139,Rose!L$4:Q$32,4,FALSE)),,VLOOKUP($B139,Rose!L$4:Q$32,4,FALSE))</f>
        <v>0</v>
      </c>
      <c r="U139" s="11">
        <f>IF(ISERROR(VLOOKUP($B139,Rose!S$4:X$32,4,FALSE)),,VLOOKUP($B139,Rose!S$4:X$32,4,FALSE))</f>
        <v>0</v>
      </c>
      <c r="V139" s="11">
        <f>IF(ISERROR(VLOOKUP($B139,Rose!Z$4:AE$32,4,FALSE)),,VLOOKUP($B139,Rose!Z$4:AE$32,4,FALSE))</f>
        <v>0</v>
      </c>
      <c r="W139" s="11">
        <f>IF(ISERROR(VLOOKUP($B139,Rose!AG$4:AL$32,4,FALSE)),,VLOOKUP($B139,Rose!AG$4:AL$32,4,FALSE))</f>
        <v>0</v>
      </c>
      <c r="X139" s="11">
        <f>IF(ISERROR(VLOOKUP($B139,Rose!AN$4:AS$32,4,FALSE)),,VLOOKUP($B139,Rose!AN$4:AS$32,4,FALSE))</f>
        <v>0</v>
      </c>
      <c r="Y139" s="11">
        <f>IF(ISERROR(VLOOKUP($B139,Rose!AU$4:AZ$32,4,FALSE)),,VLOOKUP($B139,Rose!AU$4:AZ$32,4,FALSE))</f>
        <v>0</v>
      </c>
      <c r="Z139" s="11">
        <f>IF(ISERROR(VLOOKUP($B139,Rose!BB$4:BG$32,4,FALSE)),,VLOOKUP($B139,Rose!BB$4:BG$32,4,FALSE))</f>
        <v>0</v>
      </c>
      <c r="AA139" s="11">
        <f>IF(ISERROR(VLOOKUP($B139,Rose!BI$4:BN$32,4,FALSE)),,VLOOKUP($B139,Rose!BI$4:BN$32,4,FALSE))</f>
        <v>0</v>
      </c>
      <c r="AB139" s="11">
        <f>IF(ISERROR(VLOOKUP($B139,Rose!BP$4:BU$32,4,FALSE)),,VLOOKUP($B139,Rose!BP$4:BU$32,4,FALSE))</f>
        <v>0</v>
      </c>
    </row>
    <row r="140" spans="1:28" ht="20" customHeight="1" x14ac:dyDescent="0.15">
      <c r="A140" s="11" t="s">
        <v>35</v>
      </c>
      <c r="B140" s="11" t="s">
        <v>40</v>
      </c>
      <c r="C140" s="11" t="s">
        <v>121</v>
      </c>
      <c r="D140" s="11">
        <v>18</v>
      </c>
      <c r="E140" s="11">
        <v>20</v>
      </c>
      <c r="F140" s="11">
        <v>5.7907900000000003</v>
      </c>
      <c r="G140" s="11">
        <v>6.0947399999999998</v>
      </c>
      <c r="H140" s="11">
        <v>1</v>
      </c>
      <c r="I140" s="11">
        <v>0</v>
      </c>
      <c r="J140" s="11">
        <v>0</v>
      </c>
      <c r="K140" s="11">
        <v>0</v>
      </c>
      <c r="L140" s="11">
        <v>3</v>
      </c>
      <c r="M140" s="11">
        <v>0</v>
      </c>
      <c r="N140" s="11">
        <v>0</v>
      </c>
      <c r="O140" s="11">
        <v>0</v>
      </c>
      <c r="Q140" s="13"/>
      <c r="R140" s="13"/>
      <c r="S140" s="11">
        <f>IF(ISERROR(VLOOKUP($B140,Rose!D$4:J$32,4,FALSE)),,VLOOKUP($B140,Rose!D$4:J$32,4,FALSE))</f>
        <v>0</v>
      </c>
      <c r="T140" s="11">
        <f>IF(ISERROR(VLOOKUP($B140,Rose!L$4:Q$32,4,FALSE)),,VLOOKUP($B140,Rose!L$4:Q$32,4,FALSE))</f>
        <v>0</v>
      </c>
      <c r="U140" s="11">
        <f>IF(ISERROR(VLOOKUP($B140,Rose!S$4:X$32,4,FALSE)),,VLOOKUP($B140,Rose!S$4:X$32,4,FALSE))</f>
        <v>0</v>
      </c>
      <c r="V140" s="11">
        <f>IF(ISERROR(VLOOKUP($B140,Rose!Z$4:AE$32,4,FALSE)),,VLOOKUP($B140,Rose!Z$4:AE$32,4,FALSE))</f>
        <v>0</v>
      </c>
      <c r="W140" s="11">
        <f>IF(ISERROR(VLOOKUP($B140,Rose!AG$4:AL$32,4,FALSE)),,VLOOKUP($B140,Rose!AG$4:AL$32,4,FALSE))</f>
        <v>0</v>
      </c>
      <c r="X140" s="11">
        <f>IF(ISERROR(VLOOKUP($B140,Rose!AN$4:AS$32,4,FALSE)),,VLOOKUP($B140,Rose!AN$4:AS$32,4,FALSE))</f>
        <v>0</v>
      </c>
      <c r="Y140" s="11">
        <f>IF(ISERROR(VLOOKUP($B140,Rose!AU$4:AZ$32,4,FALSE)),,VLOOKUP($B140,Rose!AU$4:AZ$32,4,FALSE))</f>
        <v>0</v>
      </c>
      <c r="Z140" s="11">
        <f>IF(ISERROR(VLOOKUP($B140,Rose!BB$4:BG$32,4,FALSE)),,VLOOKUP($B140,Rose!BB$4:BG$32,4,FALSE))</f>
        <v>0</v>
      </c>
      <c r="AA140" s="11">
        <f>IF(ISERROR(VLOOKUP($B140,Rose!BI$4:BN$32,4,FALSE)),,VLOOKUP($B140,Rose!BI$4:BN$32,4,FALSE))</f>
        <v>0</v>
      </c>
      <c r="AB140" s="11">
        <f>IF(ISERROR(VLOOKUP($B140,Rose!BP$4:BU$32,4,FALSE)),,VLOOKUP($B140,Rose!BP$4:BU$32,4,FALSE))</f>
        <v>0</v>
      </c>
    </row>
    <row r="141" spans="1:28" ht="20" customHeight="1" x14ac:dyDescent="0.15">
      <c r="A141" s="11" t="s">
        <v>35</v>
      </c>
      <c r="B141" s="11" t="s">
        <v>830</v>
      </c>
      <c r="C141" s="11" t="s">
        <v>664</v>
      </c>
      <c r="D141" s="11">
        <v>20</v>
      </c>
      <c r="E141" s="11">
        <v>6</v>
      </c>
      <c r="F141" s="11">
        <v>5.7666700000000004</v>
      </c>
      <c r="G141" s="11">
        <v>5.6708299999999996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1</v>
      </c>
      <c r="N141" s="11">
        <v>0</v>
      </c>
      <c r="O141" s="11">
        <v>0</v>
      </c>
      <c r="Q141" s="13"/>
      <c r="R141" s="13"/>
      <c r="S141" s="11">
        <f>IF(ISERROR(VLOOKUP($B141,Rose!D$4:J$32,4,FALSE)),,VLOOKUP($B141,Rose!D$4:J$32,4,FALSE))</f>
        <v>0</v>
      </c>
      <c r="T141" s="11">
        <f>IF(ISERROR(VLOOKUP($B141,Rose!L$4:Q$32,4,FALSE)),,VLOOKUP($B141,Rose!L$4:Q$32,4,FALSE))</f>
        <v>0</v>
      </c>
      <c r="U141" s="11">
        <f>IF(ISERROR(VLOOKUP($B141,Rose!S$4:X$32,4,FALSE)),,VLOOKUP($B141,Rose!S$4:X$32,4,FALSE))</f>
        <v>0</v>
      </c>
      <c r="V141" s="11">
        <f>IF(ISERROR(VLOOKUP($B141,Rose!Z$4:AE$32,4,FALSE)),,VLOOKUP($B141,Rose!Z$4:AE$32,4,FALSE))</f>
        <v>0</v>
      </c>
      <c r="W141" s="11">
        <f>IF(ISERROR(VLOOKUP($B141,Rose!AG$4:AL$32,4,FALSE)),,VLOOKUP($B141,Rose!AG$4:AL$32,4,FALSE))</f>
        <v>0</v>
      </c>
      <c r="X141" s="11">
        <f>IF(ISERROR(VLOOKUP($B141,Rose!AN$4:AS$32,4,FALSE)),,VLOOKUP($B141,Rose!AN$4:AS$32,4,FALSE))</f>
        <v>0</v>
      </c>
      <c r="Y141" s="11">
        <f>IF(ISERROR(VLOOKUP($B141,Rose!AU$4:AZ$32,4,FALSE)),,VLOOKUP($B141,Rose!AU$4:AZ$32,4,FALSE))</f>
        <v>0</v>
      </c>
      <c r="Z141" s="11">
        <f>IF(ISERROR(VLOOKUP($B141,Rose!BB$4:BG$32,4,FALSE)),,VLOOKUP($B141,Rose!BB$4:BG$32,4,FALSE))</f>
        <v>0</v>
      </c>
      <c r="AA141" s="11">
        <f>IF(ISERROR(VLOOKUP($B141,Rose!BI$4:BN$32,4,FALSE)),,VLOOKUP($B141,Rose!BI$4:BN$32,4,FALSE))</f>
        <v>0</v>
      </c>
      <c r="AB141" s="11">
        <f>IF(ISERROR(VLOOKUP($B141,Rose!BP$4:BU$32,4,FALSE)),,VLOOKUP($B141,Rose!BP$4:BU$32,4,FALSE))</f>
        <v>0</v>
      </c>
    </row>
    <row r="142" spans="1:28" ht="20" customHeight="1" x14ac:dyDescent="0.15">
      <c r="A142" s="11" t="s">
        <v>35</v>
      </c>
      <c r="B142" s="11" t="s">
        <v>392</v>
      </c>
      <c r="C142" s="11" t="s">
        <v>664</v>
      </c>
      <c r="D142" s="11">
        <v>9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Q142" s="13"/>
      <c r="R142" s="13"/>
      <c r="S142" s="11">
        <f>IF(ISERROR(VLOOKUP($B142,Rose!D$4:J$32,4,FALSE)),,VLOOKUP($B142,Rose!D$4:J$32,4,FALSE))</f>
        <v>0</v>
      </c>
      <c r="T142" s="11">
        <f>IF(ISERROR(VLOOKUP($B142,Rose!L$4:Q$32,4,FALSE)),,VLOOKUP($B142,Rose!L$4:Q$32,4,FALSE))</f>
        <v>0</v>
      </c>
      <c r="U142" s="11">
        <f>IF(ISERROR(VLOOKUP($B142,Rose!S$4:X$32,4,FALSE)),,VLOOKUP($B142,Rose!S$4:X$32,4,FALSE))</f>
        <v>0</v>
      </c>
      <c r="V142" s="11">
        <f>IF(ISERROR(VLOOKUP($B142,Rose!Z$4:AE$32,4,FALSE)),,VLOOKUP($B142,Rose!Z$4:AE$32,4,FALSE))</f>
        <v>0</v>
      </c>
      <c r="W142" s="11">
        <f>IF(ISERROR(VLOOKUP($B142,Rose!AG$4:AL$32,4,FALSE)),,VLOOKUP($B142,Rose!AG$4:AL$32,4,FALSE))</f>
        <v>0</v>
      </c>
      <c r="X142" s="11">
        <f>IF(ISERROR(VLOOKUP($B142,Rose!AN$4:AS$32,4,FALSE)),,VLOOKUP($B142,Rose!AN$4:AS$32,4,FALSE))</f>
        <v>0</v>
      </c>
      <c r="Y142" s="11">
        <f>IF(ISERROR(VLOOKUP($B142,Rose!AU$4:AZ$32,4,FALSE)),,VLOOKUP($B142,Rose!AU$4:AZ$32,4,FALSE))</f>
        <v>0</v>
      </c>
      <c r="Z142" s="11">
        <f>IF(ISERROR(VLOOKUP($B142,Rose!BB$4:BG$32,4,FALSE)),,VLOOKUP($B142,Rose!BB$4:BG$32,4,FALSE))</f>
        <v>0</v>
      </c>
      <c r="AA142" s="11">
        <f>IF(ISERROR(VLOOKUP($B142,Rose!BI$4:BN$32,4,FALSE)),,VLOOKUP($B142,Rose!BI$4:BN$32,4,FALSE))</f>
        <v>0</v>
      </c>
      <c r="AB142" s="11">
        <f>IF(ISERROR(VLOOKUP($B142,Rose!BP$4:BU$32,4,FALSE)),,VLOOKUP($B142,Rose!BP$4:BU$32,4,FALSE))</f>
        <v>0</v>
      </c>
    </row>
    <row r="143" spans="1:28" ht="20" customHeight="1" x14ac:dyDescent="0.15">
      <c r="A143" s="11" t="s">
        <v>35</v>
      </c>
      <c r="B143" s="11" t="s">
        <v>618</v>
      </c>
      <c r="C143" s="11" t="s">
        <v>94</v>
      </c>
      <c r="D143" s="11">
        <v>2</v>
      </c>
      <c r="E143" s="11">
        <v>3</v>
      </c>
      <c r="F143" s="11">
        <v>5.9583300000000001</v>
      </c>
      <c r="G143" s="11">
        <v>5.9583300000000001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Q143" s="13"/>
      <c r="R143" s="13"/>
      <c r="S143" s="11">
        <f>IF(ISERROR(VLOOKUP($B143,Rose!D$4:J$32,4,FALSE)),,VLOOKUP($B143,Rose!D$4:J$32,4,FALSE))</f>
        <v>0</v>
      </c>
      <c r="T143" s="11">
        <f>IF(ISERROR(VLOOKUP($B143,Rose!L$4:Q$32,4,FALSE)),,VLOOKUP($B143,Rose!L$4:Q$32,4,FALSE))</f>
        <v>0</v>
      </c>
      <c r="U143" s="11">
        <f>IF(ISERROR(VLOOKUP($B143,Rose!S$4:X$32,4,FALSE)),,VLOOKUP($B143,Rose!S$4:X$32,4,FALSE))</f>
        <v>0</v>
      </c>
      <c r="V143" s="11">
        <f>IF(ISERROR(VLOOKUP($B143,Rose!Z$4:AE$32,4,FALSE)),,VLOOKUP($B143,Rose!Z$4:AE$32,4,FALSE))</f>
        <v>0</v>
      </c>
      <c r="W143" s="11">
        <f>IF(ISERROR(VLOOKUP($B143,Rose!AG$4:AL$32,4,FALSE)),,VLOOKUP($B143,Rose!AG$4:AL$32,4,FALSE))</f>
        <v>0</v>
      </c>
      <c r="X143" s="11">
        <f>IF(ISERROR(VLOOKUP($B143,Rose!AN$4:AS$32,4,FALSE)),,VLOOKUP($B143,Rose!AN$4:AS$32,4,FALSE))</f>
        <v>0</v>
      </c>
      <c r="Y143" s="11">
        <f>IF(ISERROR(VLOOKUP($B143,Rose!AU$4:AZ$32,4,FALSE)),,VLOOKUP($B143,Rose!AU$4:AZ$32,4,FALSE))</f>
        <v>0</v>
      </c>
      <c r="Z143" s="11">
        <f>IF(ISERROR(VLOOKUP($B143,Rose!BB$4:BG$32,4,FALSE)),,VLOOKUP($B143,Rose!BB$4:BG$32,4,FALSE))</f>
        <v>0</v>
      </c>
      <c r="AA143" s="11">
        <f>IF(ISERROR(VLOOKUP($B143,Rose!BI$4:BN$32,4,FALSE)),,VLOOKUP($B143,Rose!BI$4:BN$32,4,FALSE))</f>
        <v>0</v>
      </c>
      <c r="AB143" s="11">
        <f>IF(ISERROR(VLOOKUP($B143,Rose!BP$4:BU$32,4,FALSE)),,VLOOKUP($B143,Rose!BP$4:BU$32,4,FALSE))</f>
        <v>0</v>
      </c>
    </row>
    <row r="144" spans="1:28" ht="20" customHeight="1" x14ac:dyDescent="0.15">
      <c r="A144" s="11" t="s">
        <v>35</v>
      </c>
      <c r="B144" s="11" t="s">
        <v>55</v>
      </c>
      <c r="C144" s="11" t="s">
        <v>99</v>
      </c>
      <c r="D144" s="11">
        <v>19</v>
      </c>
      <c r="E144" s="11">
        <v>17</v>
      </c>
      <c r="F144" s="11">
        <v>5.8432899999999997</v>
      </c>
      <c r="G144" s="11">
        <v>5.8662700000000001</v>
      </c>
      <c r="H144" s="11">
        <v>1</v>
      </c>
      <c r="I144" s="11">
        <v>0</v>
      </c>
      <c r="J144" s="11">
        <v>0</v>
      </c>
      <c r="K144" s="11">
        <v>0</v>
      </c>
      <c r="L144" s="11">
        <v>0</v>
      </c>
      <c r="M144" s="11">
        <v>6</v>
      </c>
      <c r="N144" s="11">
        <v>0</v>
      </c>
      <c r="O144" s="11">
        <v>0</v>
      </c>
      <c r="Q144" s="13"/>
      <c r="R144" s="13"/>
      <c r="S144" s="11">
        <f>IF(ISERROR(VLOOKUP($B144,Rose!D$4:J$32,4,FALSE)),,VLOOKUP($B144,Rose!D$4:J$32,4,FALSE))</f>
        <v>0</v>
      </c>
      <c r="T144" s="11">
        <f>IF(ISERROR(VLOOKUP($B144,Rose!L$4:Q$32,4,FALSE)),,VLOOKUP($B144,Rose!L$4:Q$32,4,FALSE))</f>
        <v>0</v>
      </c>
      <c r="U144" s="11">
        <f>IF(ISERROR(VLOOKUP($B144,Rose!S$4:X$32,4,FALSE)),,VLOOKUP($B144,Rose!S$4:X$32,4,FALSE))</f>
        <v>0</v>
      </c>
      <c r="V144" s="11">
        <f>IF(ISERROR(VLOOKUP($B144,Rose!Z$4:AE$32,4,FALSE)),,VLOOKUP($B144,Rose!Z$4:AE$32,4,FALSE))</f>
        <v>0</v>
      </c>
      <c r="W144" s="11">
        <f>IF(ISERROR(VLOOKUP($B144,Rose!AG$4:AL$32,4,FALSE)),,VLOOKUP($B144,Rose!AG$4:AL$32,4,FALSE))</f>
        <v>1</v>
      </c>
      <c r="X144" s="11">
        <f>IF(ISERROR(VLOOKUP($B144,Rose!AN$4:AS$32,4,FALSE)),,VLOOKUP($B144,Rose!AN$4:AS$32,4,FALSE))</f>
        <v>0</v>
      </c>
      <c r="Y144" s="11">
        <f>IF(ISERROR(VLOOKUP($B144,Rose!AU$4:AZ$32,4,FALSE)),,VLOOKUP($B144,Rose!AU$4:AZ$32,4,FALSE))</f>
        <v>0</v>
      </c>
      <c r="Z144" s="11">
        <f>IF(ISERROR(VLOOKUP($B144,Rose!BB$4:BG$32,4,FALSE)),,VLOOKUP($B144,Rose!BB$4:BG$32,4,FALSE))</f>
        <v>0</v>
      </c>
      <c r="AA144" s="11">
        <f>IF(ISERROR(VLOOKUP($B144,Rose!BI$4:BN$32,4,FALSE)),,VLOOKUP($B144,Rose!BI$4:BN$32,4,FALSE))</f>
        <v>0</v>
      </c>
      <c r="AB144" s="11">
        <f>IF(ISERROR(VLOOKUP($B144,Rose!BP$4:BU$32,4,FALSE)),,VLOOKUP($B144,Rose!BP$4:BU$32,4,FALSE))</f>
        <v>0</v>
      </c>
    </row>
    <row r="145" spans="1:28" ht="20" customHeight="1" x14ac:dyDescent="0.15">
      <c r="A145" s="11" t="s">
        <v>35</v>
      </c>
      <c r="B145" s="11" t="s">
        <v>277</v>
      </c>
      <c r="C145" s="11" t="s">
        <v>664</v>
      </c>
      <c r="D145" s="11">
        <v>6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Q145" s="13"/>
      <c r="R145" s="13"/>
      <c r="S145" s="11">
        <f>IF(ISERROR(VLOOKUP($B145,Rose!D$4:J$32,4,FALSE)),,VLOOKUP($B145,Rose!D$4:J$32,4,FALSE))</f>
        <v>0</v>
      </c>
      <c r="T145" s="11">
        <f>IF(ISERROR(VLOOKUP($B145,Rose!L$4:Q$32,4,FALSE)),,VLOOKUP($B145,Rose!L$4:Q$32,4,FALSE))</f>
        <v>0</v>
      </c>
      <c r="U145" s="11">
        <f>IF(ISERROR(VLOOKUP($B145,Rose!S$4:X$32,4,FALSE)),,VLOOKUP($B145,Rose!S$4:X$32,4,FALSE))</f>
        <v>0</v>
      </c>
      <c r="V145" s="11">
        <f>IF(ISERROR(VLOOKUP($B145,Rose!Z$4:AE$32,4,FALSE)),,VLOOKUP($B145,Rose!Z$4:AE$32,4,FALSE))</f>
        <v>0</v>
      </c>
      <c r="W145" s="11">
        <f>IF(ISERROR(VLOOKUP($B145,Rose!AG$4:AL$32,4,FALSE)),,VLOOKUP($B145,Rose!AG$4:AL$32,4,FALSE))</f>
        <v>0</v>
      </c>
      <c r="X145" s="11">
        <f>IF(ISERROR(VLOOKUP($B145,Rose!AN$4:AS$32,4,FALSE)),,VLOOKUP($B145,Rose!AN$4:AS$32,4,FALSE))</f>
        <v>0</v>
      </c>
      <c r="Y145" s="11">
        <f>IF(ISERROR(VLOOKUP($B145,Rose!AU$4:AZ$32,4,FALSE)),,VLOOKUP($B145,Rose!AU$4:AZ$32,4,FALSE))</f>
        <v>0</v>
      </c>
      <c r="Z145" s="11">
        <f>IF(ISERROR(VLOOKUP($B145,Rose!BB$4:BG$32,4,FALSE)),,VLOOKUP($B145,Rose!BB$4:BG$32,4,FALSE))</f>
        <v>0</v>
      </c>
      <c r="AA145" s="11">
        <f>IF(ISERROR(VLOOKUP($B145,Rose!BI$4:BN$32,4,FALSE)),,VLOOKUP($B145,Rose!BI$4:BN$32,4,FALSE))</f>
        <v>0</v>
      </c>
      <c r="AB145" s="11">
        <f>IF(ISERROR(VLOOKUP($B145,Rose!BP$4:BU$32,4,FALSE)),,VLOOKUP($B145,Rose!BP$4:BU$32,4,FALSE))</f>
        <v>0</v>
      </c>
    </row>
    <row r="146" spans="1:28" ht="20" customHeight="1" x14ac:dyDescent="0.15">
      <c r="A146" s="11" t="s">
        <v>35</v>
      </c>
      <c r="B146" s="11" t="s">
        <v>154</v>
      </c>
      <c r="C146" s="11" t="s">
        <v>92</v>
      </c>
      <c r="D146" s="11">
        <v>40</v>
      </c>
      <c r="E146" s="11">
        <v>19</v>
      </c>
      <c r="F146" s="11">
        <v>6.26973</v>
      </c>
      <c r="G146" s="11">
        <v>6.2434200000000004</v>
      </c>
      <c r="H146" s="11">
        <v>0</v>
      </c>
      <c r="I146" s="11">
        <v>0</v>
      </c>
      <c r="J146" s="11">
        <v>0</v>
      </c>
      <c r="K146" s="11">
        <v>0</v>
      </c>
      <c r="L146" s="11">
        <v>1</v>
      </c>
      <c r="M146" s="11">
        <v>3</v>
      </c>
      <c r="N146" s="11">
        <v>0</v>
      </c>
      <c r="O146" s="11">
        <v>0</v>
      </c>
      <c r="Q146" s="13"/>
      <c r="R146" s="13"/>
      <c r="S146" s="11">
        <f>IF(ISERROR(VLOOKUP($B146,Rose!D$4:J$32,4,FALSE)),,VLOOKUP($B146,Rose!D$4:J$32,4,FALSE))</f>
        <v>3</v>
      </c>
      <c r="T146" s="11">
        <f>IF(ISERROR(VLOOKUP($B146,Rose!L$4:Q$32,4,FALSE)),,VLOOKUP($B146,Rose!L$4:Q$32,4,FALSE))</f>
        <v>0</v>
      </c>
      <c r="U146" s="11">
        <f>IF(ISERROR(VLOOKUP($B146,Rose!S$4:X$32,4,FALSE)),,VLOOKUP($B146,Rose!S$4:X$32,4,FALSE))</f>
        <v>0</v>
      </c>
      <c r="V146" s="11">
        <f>IF(ISERROR(VLOOKUP($B146,Rose!Z$4:AE$32,4,FALSE)),,VLOOKUP($B146,Rose!Z$4:AE$32,4,FALSE))</f>
        <v>0</v>
      </c>
      <c r="W146" s="11">
        <f>IF(ISERROR(VLOOKUP($B146,Rose!AG$4:AL$32,4,FALSE)),,VLOOKUP($B146,Rose!AG$4:AL$32,4,FALSE))</f>
        <v>0</v>
      </c>
      <c r="X146" s="11">
        <f>IF(ISERROR(VLOOKUP($B146,Rose!AN$4:AS$32,4,FALSE)),,VLOOKUP($B146,Rose!AN$4:AS$32,4,FALSE))</f>
        <v>0</v>
      </c>
      <c r="Y146" s="11">
        <f>IF(ISERROR(VLOOKUP($B146,Rose!AU$4:AZ$32,4,FALSE)),,VLOOKUP($B146,Rose!AU$4:AZ$32,4,FALSE))</f>
        <v>0</v>
      </c>
      <c r="Z146" s="11">
        <f>IF(ISERROR(VLOOKUP($B146,Rose!BB$4:BG$32,4,FALSE)),,VLOOKUP($B146,Rose!BB$4:BG$32,4,FALSE))</f>
        <v>0</v>
      </c>
      <c r="AA146" s="11">
        <f>IF(ISERROR(VLOOKUP($B146,Rose!BI$4:BN$32,4,FALSE)),,VLOOKUP($B146,Rose!BI$4:BN$32,4,FALSE))</f>
        <v>0</v>
      </c>
      <c r="AB146" s="11">
        <f>IF(ISERROR(VLOOKUP($B146,Rose!BP$4:BU$32,4,FALSE)),,VLOOKUP($B146,Rose!BP$4:BU$32,4,FALSE))</f>
        <v>0</v>
      </c>
    </row>
    <row r="147" spans="1:28" ht="20" customHeight="1" x14ac:dyDescent="0.15">
      <c r="A147" s="11" t="s">
        <v>35</v>
      </c>
      <c r="B147" s="11" t="s">
        <v>56</v>
      </c>
      <c r="C147" s="11" t="s">
        <v>100</v>
      </c>
      <c r="D147" s="11">
        <v>36</v>
      </c>
      <c r="E147" s="11">
        <v>20</v>
      </c>
      <c r="F147" s="11">
        <v>6.2437500000000004</v>
      </c>
      <c r="G147" s="11">
        <v>6.1937499999999996</v>
      </c>
      <c r="H147" s="11">
        <v>0</v>
      </c>
      <c r="I147" s="11">
        <v>0</v>
      </c>
      <c r="J147" s="11">
        <v>0</v>
      </c>
      <c r="K147" s="11">
        <v>0</v>
      </c>
      <c r="L147" s="11">
        <v>2</v>
      </c>
      <c r="M147" s="11">
        <v>5</v>
      </c>
      <c r="N147" s="11">
        <v>0</v>
      </c>
      <c r="O147" s="11">
        <v>0</v>
      </c>
      <c r="Q147" s="13"/>
      <c r="R147" s="13"/>
      <c r="S147" s="11">
        <f>IF(ISERROR(VLOOKUP($B147,Rose!D$4:J$32,4,FALSE)),,VLOOKUP($B147,Rose!D$4:J$32,4,FALSE))</f>
        <v>0</v>
      </c>
      <c r="T147" s="11">
        <f>IF(ISERROR(VLOOKUP($B147,Rose!L$4:Q$32,4,FALSE)),,VLOOKUP($B147,Rose!L$4:Q$32,4,FALSE))</f>
        <v>0</v>
      </c>
      <c r="U147" s="11">
        <f>IF(ISERROR(VLOOKUP($B147,Rose!S$4:X$32,4,FALSE)),,VLOOKUP($B147,Rose!S$4:X$32,4,FALSE))</f>
        <v>0</v>
      </c>
      <c r="V147" s="11">
        <f>IF(ISERROR(VLOOKUP($B147,Rose!Z$4:AE$32,4,FALSE)),,VLOOKUP($B147,Rose!Z$4:AE$32,4,FALSE))</f>
        <v>0</v>
      </c>
      <c r="W147" s="11">
        <f>IF(ISERROR(VLOOKUP($B147,Rose!AG$4:AL$32,4,FALSE)),,VLOOKUP($B147,Rose!AG$4:AL$32,4,FALSE))</f>
        <v>1</v>
      </c>
      <c r="X147" s="11">
        <f>IF(ISERROR(VLOOKUP($B147,Rose!AN$4:AS$32,4,FALSE)),,VLOOKUP($B147,Rose!AN$4:AS$32,4,FALSE))</f>
        <v>0</v>
      </c>
      <c r="Y147" s="11">
        <f>IF(ISERROR(VLOOKUP($B147,Rose!AU$4:AZ$32,4,FALSE)),,VLOOKUP($B147,Rose!AU$4:AZ$32,4,FALSE))</f>
        <v>0</v>
      </c>
      <c r="Z147" s="11">
        <f>IF(ISERROR(VLOOKUP($B147,Rose!BB$4:BG$32,4,FALSE)),,VLOOKUP($B147,Rose!BB$4:BG$32,4,FALSE))</f>
        <v>0</v>
      </c>
      <c r="AA147" s="11">
        <f>IF(ISERROR(VLOOKUP($B147,Rose!BI$4:BN$32,4,FALSE)),,VLOOKUP($B147,Rose!BI$4:BN$32,4,FALSE))</f>
        <v>0</v>
      </c>
      <c r="AB147" s="11">
        <f>IF(ISERROR(VLOOKUP($B147,Rose!BP$4:BU$32,4,FALSE)),,VLOOKUP($B147,Rose!BP$4:BU$32,4,FALSE))</f>
        <v>0</v>
      </c>
    </row>
    <row r="148" spans="1:28" ht="20" customHeight="1" x14ac:dyDescent="0.15">
      <c r="A148" s="11" t="s">
        <v>35</v>
      </c>
      <c r="B148" s="11" t="s">
        <v>374</v>
      </c>
      <c r="C148" s="11" t="s">
        <v>94</v>
      </c>
      <c r="D148" s="11">
        <v>30</v>
      </c>
      <c r="E148" s="11">
        <v>14</v>
      </c>
      <c r="F148" s="11">
        <v>5.8246799999999999</v>
      </c>
      <c r="G148" s="11">
        <v>5.78653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1</v>
      </c>
      <c r="N148" s="11">
        <v>0</v>
      </c>
      <c r="O148" s="11">
        <v>0</v>
      </c>
      <c r="Q148" s="13"/>
      <c r="R148" s="13"/>
      <c r="S148" s="11">
        <f>IF(ISERROR(VLOOKUP($B148,Rose!D$4:J$32,4,FALSE)),,VLOOKUP($B148,Rose!D$4:J$32,4,FALSE))</f>
        <v>0</v>
      </c>
      <c r="T148" s="11">
        <f>IF(ISERROR(VLOOKUP($B148,Rose!L$4:Q$32,4,FALSE)),,VLOOKUP($B148,Rose!L$4:Q$32,4,FALSE))</f>
        <v>24</v>
      </c>
      <c r="U148" s="11">
        <f>IF(ISERROR(VLOOKUP($B148,Rose!S$4:X$32,4,FALSE)),,VLOOKUP($B148,Rose!S$4:X$32,4,FALSE))</f>
        <v>0</v>
      </c>
      <c r="V148" s="11">
        <f>IF(ISERROR(VLOOKUP($B148,Rose!Z$4:AE$32,4,FALSE)),,VLOOKUP($B148,Rose!Z$4:AE$32,4,FALSE))</f>
        <v>0</v>
      </c>
      <c r="W148" s="11">
        <f>IF(ISERROR(VLOOKUP($B148,Rose!AG$4:AL$32,4,FALSE)),,VLOOKUP($B148,Rose!AG$4:AL$32,4,FALSE))</f>
        <v>0</v>
      </c>
      <c r="X148" s="11">
        <f>IF(ISERROR(VLOOKUP($B148,Rose!AN$4:AS$32,4,FALSE)),,VLOOKUP($B148,Rose!AN$4:AS$32,4,FALSE))</f>
        <v>0</v>
      </c>
      <c r="Y148" s="11">
        <f>IF(ISERROR(VLOOKUP($B148,Rose!AU$4:AZ$32,4,FALSE)),,VLOOKUP($B148,Rose!AU$4:AZ$32,4,FALSE))</f>
        <v>0</v>
      </c>
      <c r="Z148" s="11">
        <f>IF(ISERROR(VLOOKUP($B148,Rose!BB$4:BG$32,4,FALSE)),,VLOOKUP($B148,Rose!BB$4:BG$32,4,FALSE))</f>
        <v>0</v>
      </c>
      <c r="AA148" s="11">
        <f>IF(ISERROR(VLOOKUP($B148,Rose!BI$4:BN$32,4,FALSE)),,VLOOKUP($B148,Rose!BI$4:BN$32,4,FALSE))</f>
        <v>0</v>
      </c>
      <c r="AB148" s="11">
        <f>IF(ISERROR(VLOOKUP($B148,Rose!BP$4:BU$32,4,FALSE)),,VLOOKUP($B148,Rose!BP$4:BU$32,4,FALSE))</f>
        <v>0</v>
      </c>
    </row>
    <row r="149" spans="1:28" ht="20" customHeight="1" x14ac:dyDescent="0.15">
      <c r="A149" s="11" t="s">
        <v>35</v>
      </c>
      <c r="B149" s="11" t="s">
        <v>272</v>
      </c>
      <c r="C149" s="11" t="s">
        <v>97</v>
      </c>
      <c r="D149" s="11">
        <v>33</v>
      </c>
      <c r="E149" s="11">
        <v>23</v>
      </c>
      <c r="F149" s="11">
        <v>5.9824599999999997</v>
      </c>
      <c r="G149" s="11">
        <v>6.3199100000000001</v>
      </c>
      <c r="H149" s="11">
        <v>2</v>
      </c>
      <c r="I149" s="11">
        <v>0</v>
      </c>
      <c r="J149" s="11">
        <v>0</v>
      </c>
      <c r="K149" s="11">
        <v>0</v>
      </c>
      <c r="L149" s="11">
        <v>3</v>
      </c>
      <c r="M149" s="11">
        <v>2</v>
      </c>
      <c r="N149" s="11">
        <v>0</v>
      </c>
      <c r="O149" s="11">
        <v>0</v>
      </c>
      <c r="Q149" s="13"/>
      <c r="R149" s="13"/>
      <c r="S149" s="11">
        <f>IF(ISERROR(VLOOKUP($B149,Rose!D$4:J$32,4,FALSE)),,VLOOKUP($B149,Rose!D$4:J$32,4,FALSE))</f>
        <v>0</v>
      </c>
      <c r="T149" s="11">
        <f>IF(ISERROR(VLOOKUP($B149,Rose!L$4:Q$32,4,FALSE)),,VLOOKUP($B149,Rose!L$4:Q$32,4,FALSE))</f>
        <v>0</v>
      </c>
      <c r="U149" s="11">
        <f>IF(ISERROR(VLOOKUP($B149,Rose!S$4:X$32,4,FALSE)),,VLOOKUP($B149,Rose!S$4:X$32,4,FALSE))</f>
        <v>0</v>
      </c>
      <c r="V149" s="11">
        <f>IF(ISERROR(VLOOKUP($B149,Rose!Z$4:AE$32,4,FALSE)),,VLOOKUP($B149,Rose!Z$4:AE$32,4,FALSE))</f>
        <v>0</v>
      </c>
      <c r="W149" s="11">
        <f>IF(ISERROR(VLOOKUP($B149,Rose!AG$4:AL$32,4,FALSE)),,VLOOKUP($B149,Rose!AG$4:AL$32,4,FALSE))</f>
        <v>0</v>
      </c>
      <c r="X149" s="11">
        <f>IF(ISERROR(VLOOKUP($B149,Rose!AN$4:AS$32,4,FALSE)),,VLOOKUP($B149,Rose!AN$4:AS$32,4,FALSE))</f>
        <v>0</v>
      </c>
      <c r="Y149" s="11">
        <f>IF(ISERROR(VLOOKUP($B149,Rose!AU$4:AZ$32,4,FALSE)),,VLOOKUP($B149,Rose!AU$4:AZ$32,4,FALSE))</f>
        <v>7</v>
      </c>
      <c r="Z149" s="11">
        <f>IF(ISERROR(VLOOKUP($B149,Rose!BB$4:BG$32,4,FALSE)),,VLOOKUP($B149,Rose!BB$4:BG$32,4,FALSE))</f>
        <v>0</v>
      </c>
      <c r="AA149" s="11">
        <f>IF(ISERROR(VLOOKUP($B149,Rose!BI$4:BN$32,4,FALSE)),,VLOOKUP($B149,Rose!BI$4:BN$32,4,FALSE))</f>
        <v>0</v>
      </c>
      <c r="AB149" s="11">
        <f>IF(ISERROR(VLOOKUP($B149,Rose!BP$4:BU$32,4,FALSE)),,VLOOKUP($B149,Rose!BP$4:BU$32,4,FALSE))</f>
        <v>0</v>
      </c>
    </row>
    <row r="150" spans="1:28" ht="20" customHeight="1" x14ac:dyDescent="0.15">
      <c r="A150" s="11" t="s">
        <v>35</v>
      </c>
      <c r="B150" s="11" t="s">
        <v>831</v>
      </c>
      <c r="C150" s="11" t="s">
        <v>664</v>
      </c>
      <c r="D150" s="11">
        <v>11</v>
      </c>
      <c r="E150" s="11">
        <v>1</v>
      </c>
      <c r="F150" s="11">
        <v>1.5</v>
      </c>
      <c r="G150" s="11">
        <v>1.5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Q150" s="13"/>
      <c r="R150" s="13"/>
      <c r="S150" s="11">
        <f>IF(ISERROR(VLOOKUP($B150,Rose!D$4:J$32,4,FALSE)),,VLOOKUP($B150,Rose!D$4:J$32,4,FALSE))</f>
        <v>0</v>
      </c>
      <c r="T150" s="11">
        <f>IF(ISERROR(VLOOKUP($B150,Rose!L$4:Q$32,4,FALSE)),,VLOOKUP($B150,Rose!L$4:Q$32,4,FALSE))</f>
        <v>0</v>
      </c>
      <c r="U150" s="11">
        <f>IF(ISERROR(VLOOKUP($B150,Rose!S$4:X$32,4,FALSE)),,VLOOKUP($B150,Rose!S$4:X$32,4,FALSE))</f>
        <v>0</v>
      </c>
      <c r="V150" s="11">
        <f>IF(ISERROR(VLOOKUP($B150,Rose!Z$4:AE$32,4,FALSE)),,VLOOKUP($B150,Rose!Z$4:AE$32,4,FALSE))</f>
        <v>0</v>
      </c>
      <c r="W150" s="11">
        <f>IF(ISERROR(VLOOKUP($B150,Rose!AG$4:AL$32,4,FALSE)),,VLOOKUP($B150,Rose!AG$4:AL$32,4,FALSE))</f>
        <v>0</v>
      </c>
      <c r="X150" s="11">
        <f>IF(ISERROR(VLOOKUP($B150,Rose!AN$4:AS$32,4,FALSE)),,VLOOKUP($B150,Rose!AN$4:AS$32,4,FALSE))</f>
        <v>0</v>
      </c>
      <c r="Y150" s="11">
        <f>IF(ISERROR(VLOOKUP($B150,Rose!AU$4:AZ$32,4,FALSE)),,VLOOKUP($B150,Rose!AU$4:AZ$32,4,FALSE))</f>
        <v>0</v>
      </c>
      <c r="Z150" s="11">
        <f>IF(ISERROR(VLOOKUP($B150,Rose!BB$4:BG$32,4,FALSE)),,VLOOKUP($B150,Rose!BB$4:BG$32,4,FALSE))</f>
        <v>0</v>
      </c>
      <c r="AA150" s="11">
        <f>IF(ISERROR(VLOOKUP($B150,Rose!BI$4:BN$32,4,FALSE)),,VLOOKUP($B150,Rose!BI$4:BN$32,4,FALSE))</f>
        <v>0</v>
      </c>
      <c r="AB150" s="11">
        <f>IF(ISERROR(VLOOKUP($B150,Rose!BP$4:BU$32,4,FALSE)),,VLOOKUP($B150,Rose!BP$4:BU$32,4,FALSE))</f>
        <v>0</v>
      </c>
    </row>
    <row r="151" spans="1:28" ht="20" customHeight="1" x14ac:dyDescent="0.15">
      <c r="A151" s="11" t="s">
        <v>35</v>
      </c>
      <c r="B151" s="11" t="s">
        <v>381</v>
      </c>
      <c r="C151" s="11" t="s">
        <v>342</v>
      </c>
      <c r="D151" s="11">
        <v>15</v>
      </c>
      <c r="E151" s="11">
        <v>19</v>
      </c>
      <c r="F151" s="11">
        <v>5.7401299999999997</v>
      </c>
      <c r="G151" s="11">
        <v>5.7401299999999997</v>
      </c>
      <c r="H151" s="11">
        <v>0</v>
      </c>
      <c r="I151" s="11">
        <v>0</v>
      </c>
      <c r="J151" s="11">
        <v>0</v>
      </c>
      <c r="K151" s="11">
        <v>0</v>
      </c>
      <c r="L151" s="11">
        <v>1</v>
      </c>
      <c r="M151" s="11">
        <v>0</v>
      </c>
      <c r="N151" s="11">
        <v>1</v>
      </c>
      <c r="O151" s="11">
        <v>0</v>
      </c>
      <c r="Q151" s="13"/>
      <c r="R151" s="13"/>
      <c r="S151" s="11">
        <f>IF(ISERROR(VLOOKUP($B151,Rose!D$4:J$32,4,FALSE)),,VLOOKUP($B151,Rose!D$4:J$32,4,FALSE))</f>
        <v>0</v>
      </c>
      <c r="T151" s="11">
        <f>IF(ISERROR(VLOOKUP($B151,Rose!L$4:Q$32,4,FALSE)),,VLOOKUP($B151,Rose!L$4:Q$32,4,FALSE))</f>
        <v>0</v>
      </c>
      <c r="U151" s="11">
        <f>IF(ISERROR(VLOOKUP($B151,Rose!S$4:X$32,4,FALSE)),,VLOOKUP($B151,Rose!S$4:X$32,4,FALSE))</f>
        <v>0</v>
      </c>
      <c r="V151" s="11">
        <f>IF(ISERROR(VLOOKUP($B151,Rose!Z$4:AE$32,4,FALSE)),,VLOOKUP($B151,Rose!Z$4:AE$32,4,FALSE))</f>
        <v>0</v>
      </c>
      <c r="W151" s="11">
        <f>IF(ISERROR(VLOOKUP($B151,Rose!AG$4:AL$32,4,FALSE)),,VLOOKUP($B151,Rose!AG$4:AL$32,4,FALSE))</f>
        <v>0</v>
      </c>
      <c r="X151" s="11">
        <f>IF(ISERROR(VLOOKUP($B151,Rose!AN$4:AS$32,4,FALSE)),,VLOOKUP($B151,Rose!AN$4:AS$32,4,FALSE))</f>
        <v>0</v>
      </c>
      <c r="Y151" s="11">
        <f>IF(ISERROR(VLOOKUP($B151,Rose!AU$4:AZ$32,4,FALSE)),,VLOOKUP($B151,Rose!AU$4:AZ$32,4,FALSE))</f>
        <v>0</v>
      </c>
      <c r="Z151" s="11">
        <f>IF(ISERROR(VLOOKUP($B151,Rose!BB$4:BG$32,4,FALSE)),,VLOOKUP($B151,Rose!BB$4:BG$32,4,FALSE))</f>
        <v>0</v>
      </c>
      <c r="AA151" s="11">
        <f>IF(ISERROR(VLOOKUP($B151,Rose!BI$4:BN$32,4,FALSE)),,VLOOKUP($B151,Rose!BI$4:BN$32,4,FALSE))</f>
        <v>0</v>
      </c>
      <c r="AB151" s="11">
        <f>IF(ISERROR(VLOOKUP($B151,Rose!BP$4:BU$32,4,FALSE)),,VLOOKUP($B151,Rose!BP$4:BU$32,4,FALSE))</f>
        <v>0</v>
      </c>
    </row>
    <row r="152" spans="1:28" ht="20" customHeight="1" x14ac:dyDescent="0.15">
      <c r="A152" s="11" t="s">
        <v>35</v>
      </c>
      <c r="B152" s="11" t="s">
        <v>203</v>
      </c>
      <c r="C152" s="11" t="s">
        <v>194</v>
      </c>
      <c r="D152" s="11">
        <v>12</v>
      </c>
      <c r="E152" s="11">
        <v>19</v>
      </c>
      <c r="F152" s="11">
        <v>5.9031500000000001</v>
      </c>
      <c r="G152" s="11">
        <v>5.84978</v>
      </c>
      <c r="H152" s="11">
        <v>0</v>
      </c>
      <c r="I152" s="11">
        <v>0</v>
      </c>
      <c r="J152" s="11">
        <v>0</v>
      </c>
      <c r="K152" s="11">
        <v>0</v>
      </c>
      <c r="L152" s="11">
        <v>1</v>
      </c>
      <c r="M152" s="11">
        <v>2</v>
      </c>
      <c r="N152" s="11">
        <v>1</v>
      </c>
      <c r="O152" s="11">
        <v>0</v>
      </c>
      <c r="Q152" s="13"/>
      <c r="R152" s="13"/>
      <c r="S152" s="11">
        <f>IF(ISERROR(VLOOKUP($B152,Rose!D$4:J$32,4,FALSE)),,VLOOKUP($B152,Rose!D$4:J$32,4,FALSE))</f>
        <v>0</v>
      </c>
      <c r="T152" s="11">
        <f>IF(ISERROR(VLOOKUP($B152,Rose!L$4:Q$32,4,FALSE)),,VLOOKUP($B152,Rose!L$4:Q$32,4,FALSE))</f>
        <v>0</v>
      </c>
      <c r="U152" s="11">
        <f>IF(ISERROR(VLOOKUP($B152,Rose!S$4:X$32,4,FALSE)),,VLOOKUP($B152,Rose!S$4:X$32,4,FALSE))</f>
        <v>0</v>
      </c>
      <c r="V152" s="11">
        <f>IF(ISERROR(VLOOKUP($B152,Rose!Z$4:AE$32,4,FALSE)),,VLOOKUP($B152,Rose!Z$4:AE$32,4,FALSE))</f>
        <v>0</v>
      </c>
      <c r="W152" s="11">
        <f>IF(ISERROR(VLOOKUP($B152,Rose!AG$4:AL$32,4,FALSE)),,VLOOKUP($B152,Rose!AG$4:AL$32,4,FALSE))</f>
        <v>0</v>
      </c>
      <c r="X152" s="11">
        <f>IF(ISERROR(VLOOKUP($B152,Rose!AN$4:AS$32,4,FALSE)),,VLOOKUP($B152,Rose!AN$4:AS$32,4,FALSE))</f>
        <v>0</v>
      </c>
      <c r="Y152" s="11">
        <f>IF(ISERROR(VLOOKUP($B152,Rose!AU$4:AZ$32,4,FALSE)),,VLOOKUP($B152,Rose!AU$4:AZ$32,4,FALSE))</f>
        <v>0</v>
      </c>
      <c r="Z152" s="11">
        <f>IF(ISERROR(VLOOKUP($B152,Rose!BB$4:BG$32,4,FALSE)),,VLOOKUP($B152,Rose!BB$4:BG$32,4,FALSE))</f>
        <v>0</v>
      </c>
      <c r="AA152" s="11">
        <f>IF(ISERROR(VLOOKUP($B152,Rose!BI$4:BN$32,4,FALSE)),,VLOOKUP($B152,Rose!BI$4:BN$32,4,FALSE))</f>
        <v>0</v>
      </c>
      <c r="AB152" s="11">
        <f>IF(ISERROR(VLOOKUP($B152,Rose!BP$4:BU$32,4,FALSE)),,VLOOKUP($B152,Rose!BP$4:BU$32,4,FALSE))</f>
        <v>0</v>
      </c>
    </row>
    <row r="153" spans="1:28" ht="20" customHeight="1" x14ac:dyDescent="0.15">
      <c r="A153" s="11" t="s">
        <v>35</v>
      </c>
      <c r="B153" s="11" t="s">
        <v>458</v>
      </c>
      <c r="C153" s="11" t="s">
        <v>340</v>
      </c>
      <c r="D153" s="11">
        <v>26</v>
      </c>
      <c r="E153" s="11">
        <v>5</v>
      </c>
      <c r="F153" s="11">
        <v>6.1</v>
      </c>
      <c r="G153" s="11">
        <v>6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1</v>
      </c>
      <c r="N153" s="11">
        <v>0</v>
      </c>
      <c r="O153" s="11">
        <v>0</v>
      </c>
      <c r="Q153" s="13"/>
      <c r="R153" s="13"/>
      <c r="S153" s="11">
        <f>IF(ISERROR(VLOOKUP($B153,Rose!D$4:J$32,4,FALSE)),,VLOOKUP($B153,Rose!D$4:J$32,4,FALSE))</f>
        <v>0</v>
      </c>
      <c r="T153" s="11">
        <f>IF(ISERROR(VLOOKUP($B153,Rose!L$4:Q$32,4,FALSE)),,VLOOKUP($B153,Rose!L$4:Q$32,4,FALSE))</f>
        <v>0</v>
      </c>
      <c r="U153" s="11">
        <f>IF(ISERROR(VLOOKUP($B153,Rose!S$4:X$32,4,FALSE)),,VLOOKUP($B153,Rose!S$4:X$32,4,FALSE))</f>
        <v>0</v>
      </c>
      <c r="V153" s="11">
        <f>IF(ISERROR(VLOOKUP($B153,Rose!Z$4:AE$32,4,FALSE)),,VLOOKUP($B153,Rose!Z$4:AE$32,4,FALSE))</f>
        <v>0</v>
      </c>
      <c r="W153" s="11">
        <f>IF(ISERROR(VLOOKUP($B153,Rose!AG$4:AL$32,4,FALSE)),,VLOOKUP($B153,Rose!AG$4:AL$32,4,FALSE))</f>
        <v>0</v>
      </c>
      <c r="X153" s="11">
        <f>IF(ISERROR(VLOOKUP($B153,Rose!AN$4:AS$32,4,FALSE)),,VLOOKUP($B153,Rose!AN$4:AS$32,4,FALSE))</f>
        <v>3</v>
      </c>
      <c r="Y153" s="11">
        <f>IF(ISERROR(VLOOKUP($B153,Rose!AU$4:AZ$32,4,FALSE)),,VLOOKUP($B153,Rose!AU$4:AZ$32,4,FALSE))</f>
        <v>0</v>
      </c>
      <c r="Z153" s="11">
        <f>IF(ISERROR(VLOOKUP($B153,Rose!BB$4:BG$32,4,FALSE)),,VLOOKUP($B153,Rose!BB$4:BG$32,4,FALSE))</f>
        <v>0</v>
      </c>
      <c r="AA153" s="11">
        <f>IF(ISERROR(VLOOKUP($B153,Rose!BI$4:BN$32,4,FALSE)),,VLOOKUP($B153,Rose!BI$4:BN$32,4,FALSE))</f>
        <v>0</v>
      </c>
      <c r="AB153" s="11">
        <f>IF(ISERROR(VLOOKUP($B153,Rose!BP$4:BU$32,4,FALSE)),,VLOOKUP($B153,Rose!BP$4:BU$32,4,FALSE))</f>
        <v>0</v>
      </c>
    </row>
    <row r="154" spans="1:28" ht="20" customHeight="1" x14ac:dyDescent="0.15">
      <c r="A154" s="11" t="s">
        <v>35</v>
      </c>
      <c r="B154" s="11" t="s">
        <v>57</v>
      </c>
      <c r="C154" s="11" t="s">
        <v>95</v>
      </c>
      <c r="D154" s="11">
        <v>31</v>
      </c>
      <c r="E154" s="11">
        <v>14</v>
      </c>
      <c r="F154" s="11">
        <v>5.9587899999999996</v>
      </c>
      <c r="G154" s="11">
        <v>5.9409299999999998</v>
      </c>
      <c r="H154" s="11">
        <v>0</v>
      </c>
      <c r="I154" s="11">
        <v>0</v>
      </c>
      <c r="J154" s="11">
        <v>0</v>
      </c>
      <c r="K154" s="11">
        <v>0</v>
      </c>
      <c r="L154" s="11">
        <v>2</v>
      </c>
      <c r="M154" s="11">
        <v>4</v>
      </c>
      <c r="N154" s="11">
        <v>0</v>
      </c>
      <c r="O154" s="11">
        <v>0</v>
      </c>
      <c r="Q154" s="13"/>
      <c r="R154" s="13"/>
      <c r="S154" s="11">
        <f>IF(ISERROR(VLOOKUP($B154,Rose!D$4:J$32,4,FALSE)),,VLOOKUP($B154,Rose!D$4:J$32,4,FALSE))</f>
        <v>0</v>
      </c>
      <c r="T154" s="11">
        <f>IF(ISERROR(VLOOKUP($B154,Rose!L$4:Q$32,4,FALSE)),,VLOOKUP($B154,Rose!L$4:Q$32,4,FALSE))</f>
        <v>0</v>
      </c>
      <c r="U154" s="11">
        <f>IF(ISERROR(VLOOKUP($B154,Rose!S$4:X$32,4,FALSE)),,VLOOKUP($B154,Rose!S$4:X$32,4,FALSE))</f>
        <v>0</v>
      </c>
      <c r="V154" s="11">
        <f>IF(ISERROR(VLOOKUP($B154,Rose!Z$4:AE$32,4,FALSE)),,VLOOKUP($B154,Rose!Z$4:AE$32,4,FALSE))</f>
        <v>3</v>
      </c>
      <c r="W154" s="11">
        <f>IF(ISERROR(VLOOKUP($B154,Rose!AG$4:AL$32,4,FALSE)),,VLOOKUP($B154,Rose!AG$4:AL$32,4,FALSE))</f>
        <v>0</v>
      </c>
      <c r="X154" s="11">
        <f>IF(ISERROR(VLOOKUP($B154,Rose!AN$4:AS$32,4,FALSE)),,VLOOKUP($B154,Rose!AN$4:AS$32,4,FALSE))</f>
        <v>0</v>
      </c>
      <c r="Y154" s="11">
        <f>IF(ISERROR(VLOOKUP($B154,Rose!AU$4:AZ$32,4,FALSE)),,VLOOKUP($B154,Rose!AU$4:AZ$32,4,FALSE))</f>
        <v>0</v>
      </c>
      <c r="Z154" s="11">
        <f>IF(ISERROR(VLOOKUP($B154,Rose!BB$4:BG$32,4,FALSE)),,VLOOKUP($B154,Rose!BB$4:BG$32,4,FALSE))</f>
        <v>0</v>
      </c>
      <c r="AA154" s="11">
        <f>IF(ISERROR(VLOOKUP($B154,Rose!BI$4:BN$32,4,FALSE)),,VLOOKUP($B154,Rose!BI$4:BN$32,4,FALSE))</f>
        <v>0</v>
      </c>
      <c r="AB154" s="11">
        <f>IF(ISERROR(VLOOKUP($B154,Rose!BP$4:BU$32,4,FALSE)),,VLOOKUP($B154,Rose!BP$4:BU$32,4,FALSE))</f>
        <v>0</v>
      </c>
    </row>
    <row r="155" spans="1:28" ht="20" customHeight="1" x14ac:dyDescent="0.15">
      <c r="A155" s="11" t="s">
        <v>35</v>
      </c>
      <c r="B155" s="11" t="s">
        <v>735</v>
      </c>
      <c r="C155" s="11" t="s">
        <v>90</v>
      </c>
      <c r="D155" s="11">
        <v>1</v>
      </c>
      <c r="E155" s="11">
        <v>2</v>
      </c>
      <c r="F155" s="11">
        <v>6</v>
      </c>
      <c r="G155" s="11">
        <v>6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Q155" s="13"/>
      <c r="R155" s="13"/>
      <c r="S155" s="11">
        <f>IF(ISERROR(VLOOKUP($B155,Rose!D$4:J$32,4,FALSE)),,VLOOKUP($B155,Rose!D$4:J$32,4,FALSE))</f>
        <v>0</v>
      </c>
      <c r="T155" s="11">
        <f>IF(ISERROR(VLOOKUP($B155,Rose!L$4:Q$32,4,FALSE)),,VLOOKUP($B155,Rose!L$4:Q$32,4,FALSE))</f>
        <v>0</v>
      </c>
      <c r="U155" s="11">
        <f>IF(ISERROR(VLOOKUP($B155,Rose!S$4:X$32,4,FALSE)),,VLOOKUP($B155,Rose!S$4:X$32,4,FALSE))</f>
        <v>0</v>
      </c>
      <c r="V155" s="11">
        <f>IF(ISERROR(VLOOKUP($B155,Rose!Z$4:AE$32,4,FALSE)),,VLOOKUP($B155,Rose!Z$4:AE$32,4,FALSE))</f>
        <v>0</v>
      </c>
      <c r="W155" s="11">
        <f>IF(ISERROR(VLOOKUP($B155,Rose!AG$4:AL$32,4,FALSE)),,VLOOKUP($B155,Rose!AG$4:AL$32,4,FALSE))</f>
        <v>0</v>
      </c>
      <c r="X155" s="11">
        <f>IF(ISERROR(VLOOKUP($B155,Rose!AN$4:AS$32,4,FALSE)),,VLOOKUP($B155,Rose!AN$4:AS$32,4,FALSE))</f>
        <v>0</v>
      </c>
      <c r="Y155" s="11">
        <f>IF(ISERROR(VLOOKUP($B155,Rose!AU$4:AZ$32,4,FALSE)),,VLOOKUP($B155,Rose!AU$4:AZ$32,4,FALSE))</f>
        <v>0</v>
      </c>
      <c r="Z155" s="11">
        <f>IF(ISERROR(VLOOKUP($B155,Rose!BB$4:BG$32,4,FALSE)),,VLOOKUP($B155,Rose!BB$4:BG$32,4,FALSE))</f>
        <v>0</v>
      </c>
      <c r="AA155" s="11">
        <f>IF(ISERROR(VLOOKUP($B155,Rose!BI$4:BN$32,4,FALSE)),,VLOOKUP($B155,Rose!BI$4:BN$32,4,FALSE))</f>
        <v>0</v>
      </c>
      <c r="AB155" s="11">
        <f>IF(ISERROR(VLOOKUP($B155,Rose!BP$4:BU$32,4,FALSE)),,VLOOKUP($B155,Rose!BP$4:BU$32,4,FALSE))</f>
        <v>0</v>
      </c>
    </row>
    <row r="156" spans="1:28" ht="20" customHeight="1" x14ac:dyDescent="0.15">
      <c r="A156" s="11" t="s">
        <v>35</v>
      </c>
      <c r="B156" s="11" t="s">
        <v>687</v>
      </c>
      <c r="C156" s="11" t="s">
        <v>246</v>
      </c>
      <c r="D156" s="11">
        <v>17</v>
      </c>
      <c r="E156" s="11">
        <v>1</v>
      </c>
      <c r="F156" s="11">
        <v>1.5</v>
      </c>
      <c r="G156" s="11">
        <v>1.5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Q156" s="13"/>
      <c r="R156" s="13"/>
      <c r="S156" s="11">
        <f>IF(ISERROR(VLOOKUP($B156,Rose!D$4:J$32,4,FALSE)),,VLOOKUP($B156,Rose!D$4:J$32,4,FALSE))</f>
        <v>0</v>
      </c>
      <c r="T156" s="11">
        <f>IF(ISERROR(VLOOKUP($B156,Rose!L$4:Q$32,4,FALSE)),,VLOOKUP($B156,Rose!L$4:Q$32,4,FALSE))</f>
        <v>0</v>
      </c>
      <c r="U156" s="11">
        <f>IF(ISERROR(VLOOKUP($B156,Rose!S$4:X$32,4,FALSE)),,VLOOKUP($B156,Rose!S$4:X$32,4,FALSE))</f>
        <v>0</v>
      </c>
      <c r="V156" s="11">
        <f>IF(ISERROR(VLOOKUP($B156,Rose!Z$4:AE$32,4,FALSE)),,VLOOKUP($B156,Rose!Z$4:AE$32,4,FALSE))</f>
        <v>0</v>
      </c>
      <c r="W156" s="11">
        <f>IF(ISERROR(VLOOKUP($B156,Rose!AG$4:AL$32,4,FALSE)),,VLOOKUP($B156,Rose!AG$4:AL$32,4,FALSE))</f>
        <v>0</v>
      </c>
      <c r="X156" s="11">
        <f>IF(ISERROR(VLOOKUP($B156,Rose!AN$4:AS$32,4,FALSE)),,VLOOKUP($B156,Rose!AN$4:AS$32,4,FALSE))</f>
        <v>0</v>
      </c>
      <c r="Y156" s="11">
        <f>IF(ISERROR(VLOOKUP($B156,Rose!AU$4:AZ$32,4,FALSE)),,VLOOKUP($B156,Rose!AU$4:AZ$32,4,FALSE))</f>
        <v>0</v>
      </c>
      <c r="Z156" s="11">
        <f>IF(ISERROR(VLOOKUP($B156,Rose!BB$4:BG$32,4,FALSE)),,VLOOKUP($B156,Rose!BB$4:BG$32,4,FALSE))</f>
        <v>0</v>
      </c>
      <c r="AA156" s="11">
        <f>IF(ISERROR(VLOOKUP($B156,Rose!BI$4:BN$32,4,FALSE)),,VLOOKUP($B156,Rose!BI$4:BN$32,4,FALSE))</f>
        <v>0</v>
      </c>
      <c r="AB156" s="11">
        <f>IF(ISERROR(VLOOKUP($B156,Rose!BP$4:BU$32,4,FALSE)),,VLOOKUP($B156,Rose!BP$4:BU$32,4,FALSE))</f>
        <v>0</v>
      </c>
    </row>
    <row r="157" spans="1:28" ht="20" customHeight="1" x14ac:dyDescent="0.15">
      <c r="A157" s="11" t="s">
        <v>35</v>
      </c>
      <c r="B157" s="11" t="s">
        <v>174</v>
      </c>
      <c r="C157" s="11" t="s">
        <v>342</v>
      </c>
      <c r="D157" s="11">
        <v>30</v>
      </c>
      <c r="E157" s="11">
        <v>19</v>
      </c>
      <c r="F157" s="11">
        <v>6.0208300000000001</v>
      </c>
      <c r="G157" s="11">
        <v>6.5142499999999997</v>
      </c>
      <c r="H157" s="11">
        <v>3</v>
      </c>
      <c r="I157" s="11">
        <v>0</v>
      </c>
      <c r="J157" s="11">
        <v>0</v>
      </c>
      <c r="K157" s="11">
        <v>0</v>
      </c>
      <c r="L157" s="11">
        <v>2</v>
      </c>
      <c r="M157" s="11">
        <v>4</v>
      </c>
      <c r="N157" s="11">
        <v>0</v>
      </c>
      <c r="O157" s="11">
        <v>0</v>
      </c>
      <c r="Q157" s="13"/>
      <c r="R157" s="13"/>
      <c r="S157" s="11">
        <f>IF(ISERROR(VLOOKUP($B157,Rose!D$4:J$32,4,FALSE)),,VLOOKUP($B157,Rose!D$4:J$32,4,FALSE))</f>
        <v>0</v>
      </c>
      <c r="T157" s="11">
        <f>IF(ISERROR(VLOOKUP($B157,Rose!L$4:Q$32,4,FALSE)),,VLOOKUP($B157,Rose!L$4:Q$32,4,FALSE))</f>
        <v>0</v>
      </c>
      <c r="U157" s="11">
        <f>IF(ISERROR(VLOOKUP($B157,Rose!S$4:X$32,4,FALSE)),,VLOOKUP($B157,Rose!S$4:X$32,4,FALSE))</f>
        <v>0</v>
      </c>
      <c r="V157" s="11">
        <f>IF(ISERROR(VLOOKUP($B157,Rose!Z$4:AE$32,4,FALSE)),,VLOOKUP($B157,Rose!Z$4:AE$32,4,FALSE))</f>
        <v>0</v>
      </c>
      <c r="W157" s="11">
        <f>IF(ISERROR(VLOOKUP($B157,Rose!AG$4:AL$32,4,FALSE)),,VLOOKUP($B157,Rose!AG$4:AL$32,4,FALSE))</f>
        <v>0</v>
      </c>
      <c r="X157" s="11">
        <f>IF(ISERROR(VLOOKUP($B157,Rose!AN$4:AS$32,4,FALSE)),,VLOOKUP($B157,Rose!AN$4:AS$32,4,FALSE))</f>
        <v>7</v>
      </c>
      <c r="Y157" s="11">
        <f>IF(ISERROR(VLOOKUP($B157,Rose!AU$4:AZ$32,4,FALSE)),,VLOOKUP($B157,Rose!AU$4:AZ$32,4,FALSE))</f>
        <v>0</v>
      </c>
      <c r="Z157" s="11">
        <f>IF(ISERROR(VLOOKUP($B157,Rose!BB$4:BG$32,4,FALSE)),,VLOOKUP($B157,Rose!BB$4:BG$32,4,FALSE))</f>
        <v>0</v>
      </c>
      <c r="AA157" s="11">
        <f>IF(ISERROR(VLOOKUP($B157,Rose!BI$4:BN$32,4,FALSE)),,VLOOKUP($B157,Rose!BI$4:BN$32,4,FALSE))</f>
        <v>0</v>
      </c>
      <c r="AB157" s="11">
        <f>IF(ISERROR(VLOOKUP($B157,Rose!BP$4:BU$32,4,FALSE)),,VLOOKUP($B157,Rose!BP$4:BU$32,4,FALSE))</f>
        <v>0</v>
      </c>
    </row>
    <row r="158" spans="1:28" ht="20" customHeight="1" x14ac:dyDescent="0.15">
      <c r="A158" s="11" t="s">
        <v>35</v>
      </c>
      <c r="B158" s="11" t="s">
        <v>834</v>
      </c>
      <c r="C158" s="11" t="s">
        <v>244</v>
      </c>
      <c r="D158" s="11">
        <v>3</v>
      </c>
      <c r="E158" s="11">
        <v>4</v>
      </c>
      <c r="F158" s="11">
        <v>6</v>
      </c>
      <c r="G158" s="11">
        <v>6.125</v>
      </c>
      <c r="H158" s="11">
        <v>0</v>
      </c>
      <c r="I158" s="11">
        <v>0</v>
      </c>
      <c r="J158" s="11">
        <v>0</v>
      </c>
      <c r="K158" s="11">
        <v>0</v>
      </c>
      <c r="L158" s="11">
        <v>1</v>
      </c>
      <c r="M158" s="11">
        <v>1</v>
      </c>
      <c r="N158" s="11">
        <v>0</v>
      </c>
      <c r="O158" s="11">
        <v>0</v>
      </c>
      <c r="Q158" s="13"/>
      <c r="R158" s="13"/>
      <c r="S158" s="11">
        <f>IF(ISERROR(VLOOKUP($B158,Rose!D$4:J$32,4,FALSE)),,VLOOKUP($B158,Rose!D$4:J$32,4,FALSE))</f>
        <v>0</v>
      </c>
      <c r="T158" s="11">
        <f>IF(ISERROR(VLOOKUP($B158,Rose!L$4:Q$32,4,FALSE)),,VLOOKUP($B158,Rose!L$4:Q$32,4,FALSE))</f>
        <v>0</v>
      </c>
      <c r="U158" s="11">
        <f>IF(ISERROR(VLOOKUP($B158,Rose!S$4:X$32,4,FALSE)),,VLOOKUP($B158,Rose!S$4:X$32,4,FALSE))</f>
        <v>0</v>
      </c>
      <c r="V158" s="11">
        <f>IF(ISERROR(VLOOKUP($B158,Rose!Z$4:AE$32,4,FALSE)),,VLOOKUP($B158,Rose!Z$4:AE$32,4,FALSE))</f>
        <v>0</v>
      </c>
      <c r="W158" s="11">
        <f>IF(ISERROR(VLOOKUP($B158,Rose!AG$4:AL$32,4,FALSE)),,VLOOKUP($B158,Rose!AG$4:AL$32,4,FALSE))</f>
        <v>0</v>
      </c>
      <c r="X158" s="11">
        <f>IF(ISERROR(VLOOKUP($B158,Rose!AN$4:AS$32,4,FALSE)),,VLOOKUP($B158,Rose!AN$4:AS$32,4,FALSE))</f>
        <v>0</v>
      </c>
      <c r="Y158" s="11">
        <f>IF(ISERROR(VLOOKUP($B158,Rose!AU$4:AZ$32,4,FALSE)),,VLOOKUP($B158,Rose!AU$4:AZ$32,4,FALSE))</f>
        <v>0</v>
      </c>
      <c r="Z158" s="11">
        <f>IF(ISERROR(VLOOKUP($B158,Rose!BB$4:BG$32,4,FALSE)),,VLOOKUP($B158,Rose!BB$4:BG$32,4,FALSE))</f>
        <v>0</v>
      </c>
      <c r="AA158" s="11">
        <f>IF(ISERROR(VLOOKUP($B158,Rose!BI$4:BN$32,4,FALSE)),,VLOOKUP($B158,Rose!BI$4:BN$32,4,FALSE))</f>
        <v>0</v>
      </c>
      <c r="AB158" s="11">
        <f>IF(ISERROR(VLOOKUP($B158,Rose!BP$4:BU$32,4,FALSE)),,VLOOKUP($B158,Rose!BP$4:BU$32,4,FALSE))</f>
        <v>0</v>
      </c>
    </row>
    <row r="159" spans="1:28" ht="20" customHeight="1" x14ac:dyDescent="0.15">
      <c r="A159" s="11" t="s">
        <v>35</v>
      </c>
      <c r="B159" s="11" t="s">
        <v>832</v>
      </c>
      <c r="C159" s="11" t="s">
        <v>340</v>
      </c>
      <c r="D159" s="11">
        <v>12</v>
      </c>
      <c r="E159" s="11">
        <v>8</v>
      </c>
      <c r="F159" s="11">
        <v>6.0543100000000001</v>
      </c>
      <c r="G159" s="11">
        <v>6.4739599999999999</v>
      </c>
      <c r="H159" s="11">
        <v>1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Q159" s="13"/>
      <c r="R159" s="13"/>
      <c r="S159" s="11">
        <f>IF(ISERROR(VLOOKUP($B159,Rose!D$4:J$32,4,FALSE)),,VLOOKUP($B159,Rose!D$4:J$32,4,FALSE))</f>
        <v>0</v>
      </c>
      <c r="T159" s="11">
        <f>IF(ISERROR(VLOOKUP($B159,Rose!L$4:Q$32,4,FALSE)),,VLOOKUP($B159,Rose!L$4:Q$32,4,FALSE))</f>
        <v>0</v>
      </c>
      <c r="U159" s="11">
        <f>IF(ISERROR(VLOOKUP($B159,Rose!S$4:X$32,4,FALSE)),,VLOOKUP($B159,Rose!S$4:X$32,4,FALSE))</f>
        <v>0</v>
      </c>
      <c r="V159" s="11">
        <f>IF(ISERROR(VLOOKUP($B159,Rose!Z$4:AE$32,4,FALSE)),,VLOOKUP($B159,Rose!Z$4:AE$32,4,FALSE))</f>
        <v>0</v>
      </c>
      <c r="W159" s="11">
        <f>IF(ISERROR(VLOOKUP($B159,Rose!AG$4:AL$32,4,FALSE)),,VLOOKUP($B159,Rose!AG$4:AL$32,4,FALSE))</f>
        <v>0</v>
      </c>
      <c r="X159" s="11">
        <f>IF(ISERROR(VLOOKUP($B159,Rose!AN$4:AS$32,4,FALSE)),,VLOOKUP($B159,Rose!AN$4:AS$32,4,FALSE))</f>
        <v>0</v>
      </c>
      <c r="Y159" s="11">
        <f>IF(ISERROR(VLOOKUP($B159,Rose!AU$4:AZ$32,4,FALSE)),,VLOOKUP($B159,Rose!AU$4:AZ$32,4,FALSE))</f>
        <v>0</v>
      </c>
      <c r="Z159" s="11">
        <f>IF(ISERROR(VLOOKUP($B159,Rose!BB$4:BG$32,4,FALSE)),,VLOOKUP($B159,Rose!BB$4:BG$32,4,FALSE))</f>
        <v>0</v>
      </c>
      <c r="AA159" s="11">
        <f>IF(ISERROR(VLOOKUP($B159,Rose!BI$4:BN$32,4,FALSE)),,VLOOKUP($B159,Rose!BI$4:BN$32,4,FALSE))</f>
        <v>0</v>
      </c>
      <c r="AB159" s="11">
        <f>IF(ISERROR(VLOOKUP($B159,Rose!BP$4:BU$32,4,FALSE)),,VLOOKUP($B159,Rose!BP$4:BU$32,4,FALSE))</f>
        <v>0</v>
      </c>
    </row>
    <row r="160" spans="1:28" ht="20" customHeight="1" x14ac:dyDescent="0.15">
      <c r="A160" s="11" t="s">
        <v>35</v>
      </c>
      <c r="B160" s="11" t="s">
        <v>273</v>
      </c>
      <c r="C160" s="11" t="s">
        <v>664</v>
      </c>
      <c r="D160" s="11">
        <v>24</v>
      </c>
      <c r="E160" s="11">
        <v>9</v>
      </c>
      <c r="F160" s="11">
        <v>6.04514</v>
      </c>
      <c r="G160" s="11">
        <v>6.4618000000000002</v>
      </c>
      <c r="H160" s="11">
        <v>1</v>
      </c>
      <c r="I160" s="11">
        <v>0</v>
      </c>
      <c r="J160" s="11">
        <v>0</v>
      </c>
      <c r="K160" s="11">
        <v>0</v>
      </c>
      <c r="L160" s="11">
        <v>1</v>
      </c>
      <c r="M160" s="11">
        <v>1</v>
      </c>
      <c r="N160" s="11">
        <v>0</v>
      </c>
      <c r="O160" s="11">
        <v>0</v>
      </c>
      <c r="Q160" s="13"/>
      <c r="R160" s="13"/>
      <c r="S160" s="11">
        <f>IF(ISERROR(VLOOKUP($B160,Rose!D$4:J$32,4,FALSE)),,VLOOKUP($B160,Rose!D$4:J$32,4,FALSE))</f>
        <v>0</v>
      </c>
      <c r="T160" s="11">
        <f>IF(ISERROR(VLOOKUP($B160,Rose!L$4:Q$32,4,FALSE)),,VLOOKUP($B160,Rose!L$4:Q$32,4,FALSE))</f>
        <v>0</v>
      </c>
      <c r="U160" s="11">
        <f>IF(ISERROR(VLOOKUP($B160,Rose!S$4:X$32,4,FALSE)),,VLOOKUP($B160,Rose!S$4:X$32,4,FALSE))</f>
        <v>0</v>
      </c>
      <c r="V160" s="11">
        <f>IF(ISERROR(VLOOKUP($B160,Rose!Z$4:AE$32,4,FALSE)),,VLOOKUP($B160,Rose!Z$4:AE$32,4,FALSE))</f>
        <v>0</v>
      </c>
      <c r="W160" s="11">
        <f>IF(ISERROR(VLOOKUP($B160,Rose!AG$4:AL$32,4,FALSE)),,VLOOKUP($B160,Rose!AG$4:AL$32,4,FALSE))</f>
        <v>0</v>
      </c>
      <c r="X160" s="11">
        <f>IF(ISERROR(VLOOKUP($B160,Rose!AN$4:AS$32,4,FALSE)),,VLOOKUP($B160,Rose!AN$4:AS$32,4,FALSE))</f>
        <v>0</v>
      </c>
      <c r="Y160" s="11">
        <f>IF(ISERROR(VLOOKUP($B160,Rose!AU$4:AZ$32,4,FALSE)),,VLOOKUP($B160,Rose!AU$4:AZ$32,4,FALSE))</f>
        <v>0</v>
      </c>
      <c r="Z160" s="11">
        <f>IF(ISERROR(VLOOKUP($B160,Rose!BB$4:BG$32,4,FALSE)),,VLOOKUP($B160,Rose!BB$4:BG$32,4,FALSE))</f>
        <v>0</v>
      </c>
      <c r="AA160" s="11">
        <f>IF(ISERROR(VLOOKUP($B160,Rose!BI$4:BN$32,4,FALSE)),,VLOOKUP($B160,Rose!BI$4:BN$32,4,FALSE))</f>
        <v>0</v>
      </c>
      <c r="AB160" s="11">
        <f>IF(ISERROR(VLOOKUP($B160,Rose!BP$4:BU$32,4,FALSE)),,VLOOKUP($B160,Rose!BP$4:BU$32,4,FALSE))</f>
        <v>0</v>
      </c>
    </row>
    <row r="161" spans="1:28" ht="20" customHeight="1" x14ac:dyDescent="0.15">
      <c r="A161" s="11" t="s">
        <v>35</v>
      </c>
      <c r="B161" s="11" t="s">
        <v>840</v>
      </c>
      <c r="C161" s="11" t="s">
        <v>664</v>
      </c>
      <c r="D161" s="11">
        <v>1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Q161" s="13"/>
      <c r="R161" s="13"/>
      <c r="S161" s="11">
        <f>IF(ISERROR(VLOOKUP($B161,Rose!D$4:J$32,4,FALSE)),,VLOOKUP($B161,Rose!D$4:J$32,4,FALSE))</f>
        <v>0</v>
      </c>
      <c r="T161" s="11">
        <f>IF(ISERROR(VLOOKUP($B161,Rose!L$4:Q$32,4,FALSE)),,VLOOKUP($B161,Rose!L$4:Q$32,4,FALSE))</f>
        <v>0</v>
      </c>
      <c r="U161" s="11">
        <f>IF(ISERROR(VLOOKUP($B161,Rose!S$4:X$32,4,FALSE)),,VLOOKUP($B161,Rose!S$4:X$32,4,FALSE))</f>
        <v>0</v>
      </c>
      <c r="V161" s="11">
        <f>IF(ISERROR(VLOOKUP($B161,Rose!Z$4:AE$32,4,FALSE)),,VLOOKUP($B161,Rose!Z$4:AE$32,4,FALSE))</f>
        <v>0</v>
      </c>
      <c r="W161" s="11">
        <f>IF(ISERROR(VLOOKUP($B161,Rose!AG$4:AL$32,4,FALSE)),,VLOOKUP($B161,Rose!AG$4:AL$32,4,FALSE))</f>
        <v>0</v>
      </c>
      <c r="X161" s="11">
        <f>IF(ISERROR(VLOOKUP($B161,Rose!AN$4:AS$32,4,FALSE)),,VLOOKUP($B161,Rose!AN$4:AS$32,4,FALSE))</f>
        <v>0</v>
      </c>
      <c r="Y161" s="11">
        <f>IF(ISERROR(VLOOKUP($B161,Rose!AU$4:AZ$32,4,FALSE)),,VLOOKUP($B161,Rose!AU$4:AZ$32,4,FALSE))</f>
        <v>0</v>
      </c>
      <c r="Z161" s="11">
        <f>IF(ISERROR(VLOOKUP($B161,Rose!BB$4:BG$32,4,FALSE)),,VLOOKUP($B161,Rose!BB$4:BG$32,4,FALSE))</f>
        <v>0</v>
      </c>
      <c r="AA161" s="11">
        <f>IF(ISERROR(VLOOKUP($B161,Rose!BI$4:BN$32,4,FALSE)),,VLOOKUP($B161,Rose!BI$4:BN$32,4,FALSE))</f>
        <v>0</v>
      </c>
      <c r="AB161" s="11">
        <f>IF(ISERROR(VLOOKUP($B161,Rose!BP$4:BU$32,4,FALSE)),,VLOOKUP($B161,Rose!BP$4:BU$32,4,FALSE))</f>
        <v>0</v>
      </c>
    </row>
    <row r="162" spans="1:28" ht="20" customHeight="1" x14ac:dyDescent="0.15">
      <c r="A162" s="11" t="s">
        <v>35</v>
      </c>
      <c r="B162" s="11" t="s">
        <v>173</v>
      </c>
      <c r="C162" s="11" t="s">
        <v>100</v>
      </c>
      <c r="D162" s="11">
        <v>30</v>
      </c>
      <c r="E162" s="11">
        <v>16</v>
      </c>
      <c r="F162" s="11">
        <v>5.9375</v>
      </c>
      <c r="G162" s="11">
        <v>6.34375</v>
      </c>
      <c r="H162" s="11">
        <v>2</v>
      </c>
      <c r="I162" s="11">
        <v>0</v>
      </c>
      <c r="J162" s="11">
        <v>0</v>
      </c>
      <c r="K162" s="11">
        <v>0</v>
      </c>
      <c r="L162" s="11">
        <v>2</v>
      </c>
      <c r="M162" s="11">
        <v>2</v>
      </c>
      <c r="N162" s="11">
        <v>0</v>
      </c>
      <c r="O162" s="11">
        <v>0</v>
      </c>
      <c r="Q162" s="13"/>
      <c r="R162" s="13"/>
      <c r="S162" s="11">
        <f>IF(ISERROR(VLOOKUP($B162,Rose!D$4:J$32,4,FALSE)),,VLOOKUP($B162,Rose!D$4:J$32,4,FALSE))</f>
        <v>0</v>
      </c>
      <c r="T162" s="11">
        <f>IF(ISERROR(VLOOKUP($B162,Rose!L$4:Q$32,4,FALSE)),,VLOOKUP($B162,Rose!L$4:Q$32,4,FALSE))</f>
        <v>11</v>
      </c>
      <c r="U162" s="11">
        <f>IF(ISERROR(VLOOKUP($B162,Rose!S$4:X$32,4,FALSE)),,VLOOKUP($B162,Rose!S$4:X$32,4,FALSE))</f>
        <v>0</v>
      </c>
      <c r="V162" s="11">
        <f>IF(ISERROR(VLOOKUP($B162,Rose!Z$4:AE$32,4,FALSE)),,VLOOKUP($B162,Rose!Z$4:AE$32,4,FALSE))</f>
        <v>0</v>
      </c>
      <c r="W162" s="11">
        <f>IF(ISERROR(VLOOKUP($B162,Rose!AG$4:AL$32,4,FALSE)),,VLOOKUP($B162,Rose!AG$4:AL$32,4,FALSE))</f>
        <v>0</v>
      </c>
      <c r="X162" s="11">
        <f>IF(ISERROR(VLOOKUP($B162,Rose!AN$4:AS$32,4,FALSE)),,VLOOKUP($B162,Rose!AN$4:AS$32,4,FALSE))</f>
        <v>0</v>
      </c>
      <c r="Y162" s="11">
        <f>IF(ISERROR(VLOOKUP($B162,Rose!AU$4:AZ$32,4,FALSE)),,VLOOKUP($B162,Rose!AU$4:AZ$32,4,FALSE))</f>
        <v>0</v>
      </c>
      <c r="Z162" s="11">
        <f>IF(ISERROR(VLOOKUP($B162,Rose!BB$4:BG$32,4,FALSE)),,VLOOKUP($B162,Rose!BB$4:BG$32,4,FALSE))</f>
        <v>0</v>
      </c>
      <c r="AA162" s="11">
        <f>IF(ISERROR(VLOOKUP($B162,Rose!BI$4:BN$32,4,FALSE)),,VLOOKUP($B162,Rose!BI$4:BN$32,4,FALSE))</f>
        <v>0</v>
      </c>
      <c r="AB162" s="11">
        <f>IF(ISERROR(VLOOKUP($B162,Rose!BP$4:BU$32,4,FALSE)),,VLOOKUP($B162,Rose!BP$4:BU$32,4,FALSE))</f>
        <v>0</v>
      </c>
    </row>
    <row r="163" spans="1:28" ht="20" customHeight="1" x14ac:dyDescent="0.15">
      <c r="A163" s="11" t="s">
        <v>35</v>
      </c>
      <c r="B163" s="11" t="s">
        <v>726</v>
      </c>
      <c r="C163" s="11" t="s">
        <v>92</v>
      </c>
      <c r="D163" s="11">
        <v>54</v>
      </c>
      <c r="E163" s="11">
        <v>20</v>
      </c>
      <c r="F163" s="11">
        <v>6.3934199999999999</v>
      </c>
      <c r="G163" s="11">
        <v>7.1789500000000004</v>
      </c>
      <c r="H163" s="11">
        <v>5</v>
      </c>
      <c r="I163" s="11">
        <v>0</v>
      </c>
      <c r="J163" s="11">
        <v>0</v>
      </c>
      <c r="K163" s="11">
        <v>0</v>
      </c>
      <c r="L163" s="11">
        <v>2</v>
      </c>
      <c r="M163" s="11">
        <v>2</v>
      </c>
      <c r="N163" s="11">
        <v>0</v>
      </c>
      <c r="O163" s="11">
        <v>0</v>
      </c>
      <c r="Q163" s="13"/>
      <c r="R163" s="13"/>
      <c r="S163" s="11">
        <f>IF(ISERROR(VLOOKUP($B163,Rose!D$4:J$32,4,FALSE)),,VLOOKUP($B163,Rose!D$4:J$32,4,FALSE))</f>
        <v>0</v>
      </c>
      <c r="T163" s="11">
        <f>IF(ISERROR(VLOOKUP($B163,Rose!L$4:Q$32,4,FALSE)),,VLOOKUP($B163,Rose!L$4:Q$32,4,FALSE))</f>
        <v>0</v>
      </c>
      <c r="U163" s="11">
        <f>IF(ISERROR(VLOOKUP($B163,Rose!S$4:X$32,4,FALSE)),,VLOOKUP($B163,Rose!S$4:X$32,4,FALSE))</f>
        <v>0</v>
      </c>
      <c r="V163" s="11">
        <f>IF(ISERROR(VLOOKUP($B163,Rose!Z$4:AE$32,4,FALSE)),,VLOOKUP($B163,Rose!Z$4:AE$32,4,FALSE))</f>
        <v>0</v>
      </c>
      <c r="W163" s="11">
        <f>IF(ISERROR(VLOOKUP($B163,Rose!AG$4:AL$32,4,FALSE)),,VLOOKUP($B163,Rose!AG$4:AL$32,4,FALSE))</f>
        <v>0</v>
      </c>
      <c r="X163" s="11">
        <f>IF(ISERROR(VLOOKUP($B163,Rose!AN$4:AS$32,4,FALSE)),,VLOOKUP($B163,Rose!AN$4:AS$32,4,FALSE))</f>
        <v>0</v>
      </c>
      <c r="Y163" s="11">
        <f>IF(ISERROR(VLOOKUP($B163,Rose!AU$4:AZ$32,4,FALSE)),,VLOOKUP($B163,Rose!AU$4:AZ$32,4,FALSE))</f>
        <v>0</v>
      </c>
      <c r="Z163" s="11">
        <f>IF(ISERROR(VLOOKUP($B163,Rose!BB$4:BG$32,4,FALSE)),,VLOOKUP($B163,Rose!BB$4:BG$32,4,FALSE))</f>
        <v>0</v>
      </c>
      <c r="AA163" s="11">
        <f>IF(ISERROR(VLOOKUP($B163,Rose!BI$4:BN$32,4,FALSE)),,VLOOKUP($B163,Rose!BI$4:BN$32,4,FALSE))</f>
        <v>36</v>
      </c>
      <c r="AB163" s="11">
        <f>IF(ISERROR(VLOOKUP($B163,Rose!BP$4:BU$32,4,FALSE)),,VLOOKUP($B163,Rose!BP$4:BU$32,4,FALSE))</f>
        <v>0</v>
      </c>
    </row>
    <row r="164" spans="1:28" ht="20" customHeight="1" x14ac:dyDescent="0.15">
      <c r="A164" s="11" t="s">
        <v>35</v>
      </c>
      <c r="B164" s="11" t="s">
        <v>605</v>
      </c>
      <c r="C164" s="11" t="s">
        <v>664</v>
      </c>
      <c r="D164" s="11">
        <v>6</v>
      </c>
      <c r="E164" s="11">
        <v>3</v>
      </c>
      <c r="F164" s="11">
        <v>5.7083300000000001</v>
      </c>
      <c r="G164" s="11">
        <v>5.875</v>
      </c>
      <c r="H164" s="11">
        <v>0</v>
      </c>
      <c r="I164" s="11">
        <v>0</v>
      </c>
      <c r="J164" s="11">
        <v>0</v>
      </c>
      <c r="K164" s="11">
        <v>0</v>
      </c>
      <c r="L164" s="11">
        <v>1</v>
      </c>
      <c r="M164" s="11">
        <v>0</v>
      </c>
      <c r="N164" s="11">
        <v>0</v>
      </c>
      <c r="O164" s="11">
        <v>0</v>
      </c>
      <c r="Q164" s="13"/>
      <c r="R164" s="13"/>
      <c r="S164" s="11">
        <f>IF(ISERROR(VLOOKUP($B164,Rose!D$4:J$32,4,FALSE)),,VLOOKUP($B164,Rose!D$4:J$32,4,FALSE))</f>
        <v>0</v>
      </c>
      <c r="T164" s="11">
        <f>IF(ISERROR(VLOOKUP($B164,Rose!L$4:Q$32,4,FALSE)),,VLOOKUP($B164,Rose!L$4:Q$32,4,FALSE))</f>
        <v>0</v>
      </c>
      <c r="U164" s="11">
        <f>IF(ISERROR(VLOOKUP($B164,Rose!S$4:X$32,4,FALSE)),,VLOOKUP($B164,Rose!S$4:X$32,4,FALSE))</f>
        <v>0</v>
      </c>
      <c r="V164" s="11">
        <f>IF(ISERROR(VLOOKUP($B164,Rose!Z$4:AE$32,4,FALSE)),,VLOOKUP($B164,Rose!Z$4:AE$32,4,FALSE))</f>
        <v>0</v>
      </c>
      <c r="W164" s="11">
        <f>IF(ISERROR(VLOOKUP($B164,Rose!AG$4:AL$32,4,FALSE)),,VLOOKUP($B164,Rose!AG$4:AL$32,4,FALSE))</f>
        <v>0</v>
      </c>
      <c r="X164" s="11">
        <f>IF(ISERROR(VLOOKUP($B164,Rose!AN$4:AS$32,4,FALSE)),,VLOOKUP($B164,Rose!AN$4:AS$32,4,FALSE))</f>
        <v>0</v>
      </c>
      <c r="Y164" s="11">
        <f>IF(ISERROR(VLOOKUP($B164,Rose!AU$4:AZ$32,4,FALSE)),,VLOOKUP($B164,Rose!AU$4:AZ$32,4,FALSE))</f>
        <v>0</v>
      </c>
      <c r="Z164" s="11">
        <f>IF(ISERROR(VLOOKUP($B164,Rose!BB$4:BG$32,4,FALSE)),,VLOOKUP($B164,Rose!BB$4:BG$32,4,FALSE))</f>
        <v>0</v>
      </c>
      <c r="AA164" s="11">
        <f>IF(ISERROR(VLOOKUP($B164,Rose!BI$4:BN$32,4,FALSE)),,VLOOKUP($B164,Rose!BI$4:BN$32,4,FALSE))</f>
        <v>0</v>
      </c>
      <c r="AB164" s="11">
        <f>IF(ISERROR(VLOOKUP($B164,Rose!BP$4:BU$32,4,FALSE)),,VLOOKUP($B164,Rose!BP$4:BU$32,4,FALSE))</f>
        <v>0</v>
      </c>
    </row>
    <row r="165" spans="1:28" ht="20" customHeight="1" x14ac:dyDescent="0.15">
      <c r="A165" s="11" t="s">
        <v>35</v>
      </c>
      <c r="B165" s="11" t="s">
        <v>170</v>
      </c>
      <c r="C165" s="11" t="s">
        <v>340</v>
      </c>
      <c r="D165" s="11">
        <v>23</v>
      </c>
      <c r="E165" s="11">
        <v>6</v>
      </c>
      <c r="F165" s="11">
        <v>6.0833300000000001</v>
      </c>
      <c r="G165" s="11">
        <v>6.0833300000000001</v>
      </c>
      <c r="H165" s="11">
        <v>1</v>
      </c>
      <c r="I165" s="11">
        <v>0</v>
      </c>
      <c r="J165" s="11">
        <v>0</v>
      </c>
      <c r="K165" s="11">
        <v>1</v>
      </c>
      <c r="L165" s="11">
        <v>0</v>
      </c>
      <c r="M165" s="11">
        <v>0</v>
      </c>
      <c r="N165" s="11">
        <v>0</v>
      </c>
      <c r="O165" s="11">
        <v>0</v>
      </c>
      <c r="Q165" s="13"/>
      <c r="R165" s="13"/>
      <c r="S165" s="11">
        <f>IF(ISERROR(VLOOKUP($B165,Rose!D$4:J$32,4,FALSE)),,VLOOKUP($B165,Rose!D$4:J$32,4,FALSE))</f>
        <v>0</v>
      </c>
      <c r="T165" s="11">
        <f>IF(ISERROR(VLOOKUP($B165,Rose!L$4:Q$32,4,FALSE)),,VLOOKUP($B165,Rose!L$4:Q$32,4,FALSE))</f>
        <v>0</v>
      </c>
      <c r="U165" s="11">
        <f>IF(ISERROR(VLOOKUP($B165,Rose!S$4:X$32,4,FALSE)),,VLOOKUP($B165,Rose!S$4:X$32,4,FALSE))</f>
        <v>10</v>
      </c>
      <c r="V165" s="11">
        <f>IF(ISERROR(VLOOKUP($B165,Rose!Z$4:AE$32,4,FALSE)),,VLOOKUP($B165,Rose!Z$4:AE$32,4,FALSE))</f>
        <v>0</v>
      </c>
      <c r="W165" s="11">
        <f>IF(ISERROR(VLOOKUP($B165,Rose!AG$4:AL$32,4,FALSE)),,VLOOKUP($B165,Rose!AG$4:AL$32,4,FALSE))</f>
        <v>0</v>
      </c>
      <c r="X165" s="11">
        <f>IF(ISERROR(VLOOKUP($B165,Rose!AN$4:AS$32,4,FALSE)),,VLOOKUP($B165,Rose!AN$4:AS$32,4,FALSE))</f>
        <v>0</v>
      </c>
      <c r="Y165" s="11">
        <f>IF(ISERROR(VLOOKUP($B165,Rose!AU$4:AZ$32,4,FALSE)),,VLOOKUP($B165,Rose!AU$4:AZ$32,4,FALSE))</f>
        <v>0</v>
      </c>
      <c r="Z165" s="11">
        <f>IF(ISERROR(VLOOKUP($B165,Rose!BB$4:BG$32,4,FALSE)),,VLOOKUP($B165,Rose!BB$4:BG$32,4,FALSE))</f>
        <v>0</v>
      </c>
      <c r="AA165" s="11">
        <f>IF(ISERROR(VLOOKUP($B165,Rose!BI$4:BN$32,4,FALSE)),,VLOOKUP($B165,Rose!BI$4:BN$32,4,FALSE))</f>
        <v>0</v>
      </c>
      <c r="AB165" s="11">
        <f>IF(ISERROR(VLOOKUP($B165,Rose!BP$4:BU$32,4,FALSE)),,VLOOKUP($B165,Rose!BP$4:BU$32,4,FALSE))</f>
        <v>0</v>
      </c>
    </row>
    <row r="166" spans="1:28" ht="20" customHeight="1" x14ac:dyDescent="0.15">
      <c r="A166" s="11" t="s">
        <v>35</v>
      </c>
      <c r="B166" s="11" t="s">
        <v>172</v>
      </c>
      <c r="C166" s="11" t="s">
        <v>664</v>
      </c>
      <c r="D166" s="11">
        <v>31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Q166" s="13"/>
      <c r="R166" s="13"/>
      <c r="S166" s="11">
        <f>IF(ISERROR(VLOOKUP($B166,Rose!D$4:J$32,4,FALSE)),,VLOOKUP($B166,Rose!D$4:J$32,4,FALSE))</f>
        <v>0</v>
      </c>
      <c r="T166" s="11">
        <f>IF(ISERROR(VLOOKUP($B166,Rose!L$4:Q$32,4,FALSE)),,VLOOKUP($B166,Rose!L$4:Q$32,4,FALSE))</f>
        <v>0</v>
      </c>
      <c r="U166" s="11">
        <f>IF(ISERROR(VLOOKUP($B166,Rose!S$4:X$32,4,FALSE)),,VLOOKUP($B166,Rose!S$4:X$32,4,FALSE))</f>
        <v>0</v>
      </c>
      <c r="V166" s="11">
        <f>IF(ISERROR(VLOOKUP($B166,Rose!Z$4:AE$32,4,FALSE)),,VLOOKUP($B166,Rose!Z$4:AE$32,4,FALSE))</f>
        <v>0</v>
      </c>
      <c r="W166" s="11">
        <f>IF(ISERROR(VLOOKUP($B166,Rose!AG$4:AL$32,4,FALSE)),,VLOOKUP($B166,Rose!AG$4:AL$32,4,FALSE))</f>
        <v>0</v>
      </c>
      <c r="X166" s="11">
        <f>IF(ISERROR(VLOOKUP($B166,Rose!AN$4:AS$32,4,FALSE)),,VLOOKUP($B166,Rose!AN$4:AS$32,4,FALSE))</f>
        <v>0</v>
      </c>
      <c r="Y166" s="11">
        <f>IF(ISERROR(VLOOKUP($B166,Rose!AU$4:AZ$32,4,FALSE)),,VLOOKUP($B166,Rose!AU$4:AZ$32,4,FALSE))</f>
        <v>0</v>
      </c>
      <c r="Z166" s="11">
        <f>IF(ISERROR(VLOOKUP($B166,Rose!BB$4:BG$32,4,FALSE)),,VLOOKUP($B166,Rose!BB$4:BG$32,4,FALSE))</f>
        <v>0</v>
      </c>
      <c r="AA166" s="11">
        <f>IF(ISERROR(VLOOKUP($B166,Rose!BI$4:BN$32,4,FALSE)),,VLOOKUP($B166,Rose!BI$4:BN$32,4,FALSE))</f>
        <v>0</v>
      </c>
      <c r="AB166" s="11">
        <f>IF(ISERROR(VLOOKUP($B166,Rose!BP$4:BU$32,4,FALSE)),,VLOOKUP($B166,Rose!BP$4:BU$32,4,FALSE))</f>
        <v>0</v>
      </c>
    </row>
    <row r="167" spans="1:28" ht="20" customHeight="1" x14ac:dyDescent="0.15">
      <c r="A167" s="11" t="s">
        <v>35</v>
      </c>
      <c r="B167" s="11" t="s">
        <v>274</v>
      </c>
      <c r="C167" s="11" t="s">
        <v>340</v>
      </c>
      <c r="D167" s="11">
        <v>21</v>
      </c>
      <c r="E167" s="11">
        <v>17</v>
      </c>
      <c r="F167" s="11">
        <v>5.8088199999999999</v>
      </c>
      <c r="G167" s="11">
        <v>6.1617699999999997</v>
      </c>
      <c r="H167" s="11">
        <v>1</v>
      </c>
      <c r="I167" s="11">
        <v>0</v>
      </c>
      <c r="J167" s="11">
        <v>0</v>
      </c>
      <c r="K167" s="11">
        <v>0</v>
      </c>
      <c r="L167" s="11">
        <v>3</v>
      </c>
      <c r="M167" s="11">
        <v>0</v>
      </c>
      <c r="N167" s="11">
        <v>0</v>
      </c>
      <c r="O167" s="11">
        <v>0</v>
      </c>
      <c r="Q167" s="13"/>
      <c r="R167" s="13"/>
      <c r="S167" s="11">
        <f>IF(ISERROR(VLOOKUP($B167,Rose!D$4:J$32,4,FALSE)),,VLOOKUP($B167,Rose!D$4:J$32,4,FALSE))</f>
        <v>0</v>
      </c>
      <c r="T167" s="11">
        <f>IF(ISERROR(VLOOKUP($B167,Rose!L$4:Q$32,4,FALSE)),,VLOOKUP($B167,Rose!L$4:Q$32,4,FALSE))</f>
        <v>0</v>
      </c>
      <c r="U167" s="11">
        <f>IF(ISERROR(VLOOKUP($B167,Rose!S$4:X$32,4,FALSE)),,VLOOKUP($B167,Rose!S$4:X$32,4,FALSE))</f>
        <v>0</v>
      </c>
      <c r="V167" s="11">
        <f>IF(ISERROR(VLOOKUP($B167,Rose!Z$4:AE$32,4,FALSE)),,VLOOKUP($B167,Rose!Z$4:AE$32,4,FALSE))</f>
        <v>0</v>
      </c>
      <c r="W167" s="11">
        <f>IF(ISERROR(VLOOKUP($B167,Rose!AG$4:AL$32,4,FALSE)),,VLOOKUP($B167,Rose!AG$4:AL$32,4,FALSE))</f>
        <v>0</v>
      </c>
      <c r="X167" s="11">
        <f>IF(ISERROR(VLOOKUP($B167,Rose!AN$4:AS$32,4,FALSE)),,VLOOKUP($B167,Rose!AN$4:AS$32,4,FALSE))</f>
        <v>0</v>
      </c>
      <c r="Y167" s="11">
        <f>IF(ISERROR(VLOOKUP($B167,Rose!AU$4:AZ$32,4,FALSE)),,VLOOKUP($B167,Rose!AU$4:AZ$32,4,FALSE))</f>
        <v>0</v>
      </c>
      <c r="Z167" s="11">
        <f>IF(ISERROR(VLOOKUP($B167,Rose!BB$4:BG$32,4,FALSE)),,VLOOKUP($B167,Rose!BB$4:BG$32,4,FALSE))</f>
        <v>0</v>
      </c>
      <c r="AA167" s="11">
        <f>IF(ISERROR(VLOOKUP($B167,Rose!BI$4:BN$32,4,FALSE)),,VLOOKUP($B167,Rose!BI$4:BN$32,4,FALSE))</f>
        <v>5</v>
      </c>
      <c r="AB167" s="11">
        <f>IF(ISERROR(VLOOKUP($B167,Rose!BP$4:BU$32,4,FALSE)),,VLOOKUP($B167,Rose!BP$4:BU$32,4,FALSE))</f>
        <v>0</v>
      </c>
    </row>
    <row r="168" spans="1:28" ht="20" customHeight="1" x14ac:dyDescent="0.15">
      <c r="A168" s="11" t="s">
        <v>35</v>
      </c>
      <c r="B168" s="11" t="s">
        <v>141</v>
      </c>
      <c r="C168" s="11" t="s">
        <v>91</v>
      </c>
      <c r="D168" s="11">
        <v>46</v>
      </c>
      <c r="E168" s="11">
        <v>22</v>
      </c>
      <c r="F168" s="11">
        <v>6.0852300000000001</v>
      </c>
      <c r="G168" s="11">
        <v>6.3352300000000001</v>
      </c>
      <c r="H168" s="11">
        <v>1</v>
      </c>
      <c r="I168" s="11">
        <v>0</v>
      </c>
      <c r="J168" s="11">
        <v>0</v>
      </c>
      <c r="K168" s="11">
        <v>0</v>
      </c>
      <c r="L168" s="11">
        <v>4</v>
      </c>
      <c r="M168" s="11">
        <v>2</v>
      </c>
      <c r="N168" s="11">
        <v>0</v>
      </c>
      <c r="O168" s="11">
        <v>0</v>
      </c>
      <c r="Q168" s="13"/>
      <c r="R168" s="13"/>
      <c r="S168" s="11">
        <f>IF(ISERROR(VLOOKUP($B168,Rose!D$4:J$32,4,FALSE)),,VLOOKUP($B168,Rose!D$4:J$32,4,FALSE))</f>
        <v>20</v>
      </c>
      <c r="T168" s="11">
        <f>IF(ISERROR(VLOOKUP($B168,Rose!L$4:Q$32,4,FALSE)),,VLOOKUP($B168,Rose!L$4:Q$32,4,FALSE))</f>
        <v>0</v>
      </c>
      <c r="U168" s="11">
        <f>IF(ISERROR(VLOOKUP($B168,Rose!S$4:X$32,4,FALSE)),,VLOOKUP($B168,Rose!S$4:X$32,4,FALSE))</f>
        <v>0</v>
      </c>
      <c r="V168" s="11">
        <f>IF(ISERROR(VLOOKUP($B168,Rose!Z$4:AE$32,4,FALSE)),,VLOOKUP($B168,Rose!Z$4:AE$32,4,FALSE))</f>
        <v>0</v>
      </c>
      <c r="W168" s="11">
        <f>IF(ISERROR(VLOOKUP($B168,Rose!AG$4:AL$32,4,FALSE)),,VLOOKUP($B168,Rose!AG$4:AL$32,4,FALSE))</f>
        <v>0</v>
      </c>
      <c r="X168" s="11">
        <f>IF(ISERROR(VLOOKUP($B168,Rose!AN$4:AS$32,4,FALSE)),,VLOOKUP($B168,Rose!AN$4:AS$32,4,FALSE))</f>
        <v>0</v>
      </c>
      <c r="Y168" s="11">
        <f>IF(ISERROR(VLOOKUP($B168,Rose!AU$4:AZ$32,4,FALSE)),,VLOOKUP($B168,Rose!AU$4:AZ$32,4,FALSE))</f>
        <v>0</v>
      </c>
      <c r="Z168" s="11">
        <f>IF(ISERROR(VLOOKUP($B168,Rose!BB$4:BG$32,4,FALSE)),,VLOOKUP($B168,Rose!BB$4:BG$32,4,FALSE))</f>
        <v>0</v>
      </c>
      <c r="AA168" s="11">
        <f>IF(ISERROR(VLOOKUP($B168,Rose!BI$4:BN$32,4,FALSE)),,VLOOKUP($B168,Rose!BI$4:BN$32,4,FALSE))</f>
        <v>0</v>
      </c>
      <c r="AB168" s="11">
        <f>IF(ISERROR(VLOOKUP($B168,Rose!BP$4:BU$32,4,FALSE)),,VLOOKUP($B168,Rose!BP$4:BU$32,4,FALSE))</f>
        <v>0</v>
      </c>
    </row>
    <row r="169" spans="1:28" ht="20" customHeight="1" x14ac:dyDescent="0.15">
      <c r="A169" s="11" t="s">
        <v>35</v>
      </c>
      <c r="B169" s="11" t="s">
        <v>324</v>
      </c>
      <c r="C169" s="11" t="s">
        <v>93</v>
      </c>
      <c r="D169" s="11">
        <v>19</v>
      </c>
      <c r="E169" s="11">
        <v>15</v>
      </c>
      <c r="F169" s="11">
        <v>5.9453300000000002</v>
      </c>
      <c r="G169" s="11">
        <v>6.01694</v>
      </c>
      <c r="H169" s="11">
        <v>0</v>
      </c>
      <c r="I169" s="11">
        <v>0</v>
      </c>
      <c r="J169" s="11">
        <v>0</v>
      </c>
      <c r="K169" s="11">
        <v>0</v>
      </c>
      <c r="L169" s="11">
        <v>1</v>
      </c>
      <c r="M169" s="11">
        <v>0</v>
      </c>
      <c r="N169" s="11">
        <v>0</v>
      </c>
      <c r="O169" s="11">
        <v>0</v>
      </c>
      <c r="Q169" s="13"/>
      <c r="R169" s="13"/>
      <c r="S169" s="11">
        <f>IF(ISERROR(VLOOKUP($B169,Rose!D$4:J$32,4,FALSE)),,VLOOKUP($B169,Rose!D$4:J$32,4,FALSE))</f>
        <v>0</v>
      </c>
      <c r="T169" s="11">
        <f>IF(ISERROR(VLOOKUP($B169,Rose!L$4:Q$32,4,FALSE)),,VLOOKUP($B169,Rose!L$4:Q$32,4,FALSE))</f>
        <v>0</v>
      </c>
      <c r="U169" s="11">
        <f>IF(ISERROR(VLOOKUP($B169,Rose!S$4:X$32,4,FALSE)),,VLOOKUP($B169,Rose!S$4:X$32,4,FALSE))</f>
        <v>0</v>
      </c>
      <c r="V169" s="11">
        <f>IF(ISERROR(VLOOKUP($B169,Rose!Z$4:AE$32,4,FALSE)),,VLOOKUP($B169,Rose!Z$4:AE$32,4,FALSE))</f>
        <v>0</v>
      </c>
      <c r="W169" s="11">
        <f>IF(ISERROR(VLOOKUP($B169,Rose!AG$4:AL$32,4,FALSE)),,VLOOKUP($B169,Rose!AG$4:AL$32,4,FALSE))</f>
        <v>0</v>
      </c>
      <c r="X169" s="11">
        <f>IF(ISERROR(VLOOKUP($B169,Rose!AN$4:AS$32,4,FALSE)),,VLOOKUP($B169,Rose!AN$4:AS$32,4,FALSE))</f>
        <v>0</v>
      </c>
      <c r="Y169" s="11">
        <f>IF(ISERROR(VLOOKUP($B169,Rose!AU$4:AZ$32,4,FALSE)),,VLOOKUP($B169,Rose!AU$4:AZ$32,4,FALSE))</f>
        <v>0</v>
      </c>
      <c r="Z169" s="11">
        <f>IF(ISERROR(VLOOKUP($B169,Rose!BB$4:BG$32,4,FALSE)),,VLOOKUP($B169,Rose!BB$4:BG$32,4,FALSE))</f>
        <v>0</v>
      </c>
      <c r="AA169" s="11">
        <f>IF(ISERROR(VLOOKUP($B169,Rose!BI$4:BN$32,4,FALSE)),,VLOOKUP($B169,Rose!BI$4:BN$32,4,FALSE))</f>
        <v>0</v>
      </c>
      <c r="AB169" s="11">
        <f>IF(ISERROR(VLOOKUP($B169,Rose!BP$4:BU$32,4,FALSE)),,VLOOKUP($B169,Rose!BP$4:BU$32,4,FALSE))</f>
        <v>0</v>
      </c>
    </row>
    <row r="170" spans="1:28" ht="20" customHeight="1" x14ac:dyDescent="0.15">
      <c r="A170" s="11" t="s">
        <v>35</v>
      </c>
      <c r="B170" s="11" t="s">
        <v>430</v>
      </c>
      <c r="C170" s="11" t="s">
        <v>94</v>
      </c>
      <c r="D170" s="11">
        <v>19</v>
      </c>
      <c r="E170" s="11">
        <v>17</v>
      </c>
      <c r="F170" s="11">
        <v>5.8492600000000001</v>
      </c>
      <c r="G170" s="11">
        <v>5.9246299999999996</v>
      </c>
      <c r="H170" s="11">
        <v>0</v>
      </c>
      <c r="I170" s="11">
        <v>0</v>
      </c>
      <c r="J170" s="11">
        <v>0</v>
      </c>
      <c r="K170" s="11">
        <v>0</v>
      </c>
      <c r="L170" s="11">
        <v>2</v>
      </c>
      <c r="M170" s="11">
        <v>1</v>
      </c>
      <c r="N170" s="11">
        <v>0</v>
      </c>
      <c r="O170" s="11">
        <v>0</v>
      </c>
      <c r="Q170" s="13"/>
      <c r="R170" s="13"/>
      <c r="S170" s="11">
        <f>IF(ISERROR(VLOOKUP($B170,Rose!D$4:J$32,4,FALSE)),,VLOOKUP($B170,Rose!D$4:J$32,4,FALSE))</f>
        <v>0</v>
      </c>
      <c r="T170" s="11">
        <f>IF(ISERROR(VLOOKUP($B170,Rose!L$4:Q$32,4,FALSE)),,VLOOKUP($B170,Rose!L$4:Q$32,4,FALSE))</f>
        <v>1</v>
      </c>
      <c r="U170" s="11">
        <f>IF(ISERROR(VLOOKUP($B170,Rose!S$4:X$32,4,FALSE)),,VLOOKUP($B170,Rose!S$4:X$32,4,FALSE))</f>
        <v>0</v>
      </c>
      <c r="V170" s="11">
        <f>IF(ISERROR(VLOOKUP($B170,Rose!Z$4:AE$32,4,FALSE)),,VLOOKUP($B170,Rose!Z$4:AE$32,4,FALSE))</f>
        <v>0</v>
      </c>
      <c r="W170" s="11">
        <f>IF(ISERROR(VLOOKUP($B170,Rose!AG$4:AL$32,4,FALSE)),,VLOOKUP($B170,Rose!AG$4:AL$32,4,FALSE))</f>
        <v>0</v>
      </c>
      <c r="X170" s="11">
        <f>IF(ISERROR(VLOOKUP($B170,Rose!AN$4:AS$32,4,FALSE)),,VLOOKUP($B170,Rose!AN$4:AS$32,4,FALSE))</f>
        <v>0</v>
      </c>
      <c r="Y170" s="11">
        <f>IF(ISERROR(VLOOKUP($B170,Rose!AU$4:AZ$32,4,FALSE)),,VLOOKUP($B170,Rose!AU$4:AZ$32,4,FALSE))</f>
        <v>0</v>
      </c>
      <c r="Z170" s="11">
        <f>IF(ISERROR(VLOOKUP($B170,Rose!BB$4:BG$32,4,FALSE)),,VLOOKUP($B170,Rose!BB$4:BG$32,4,FALSE))</f>
        <v>0</v>
      </c>
      <c r="AA170" s="11">
        <f>IF(ISERROR(VLOOKUP($B170,Rose!BI$4:BN$32,4,FALSE)),,VLOOKUP($B170,Rose!BI$4:BN$32,4,FALSE))</f>
        <v>0</v>
      </c>
      <c r="AB170" s="11">
        <f>IF(ISERROR(VLOOKUP($B170,Rose!BP$4:BU$32,4,FALSE)),,VLOOKUP($B170,Rose!BP$4:BU$32,4,FALSE))</f>
        <v>0</v>
      </c>
    </row>
    <row r="171" spans="1:28" ht="20" customHeight="1" x14ac:dyDescent="0.15">
      <c r="A171" s="11" t="s">
        <v>35</v>
      </c>
      <c r="B171" s="11" t="s">
        <v>894</v>
      </c>
      <c r="C171" s="11" t="s">
        <v>95</v>
      </c>
      <c r="D171" s="11">
        <v>15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Q171" s="13"/>
      <c r="R171" s="13"/>
      <c r="S171" s="11">
        <f>IF(ISERROR(VLOOKUP($B171,Rose!D$4:J$32,4,FALSE)),,VLOOKUP($B171,Rose!D$4:J$32,4,FALSE))</f>
        <v>0</v>
      </c>
      <c r="T171" s="11">
        <f>IF(ISERROR(VLOOKUP($B171,Rose!L$4:Q$32,4,FALSE)),,VLOOKUP($B171,Rose!L$4:Q$32,4,FALSE))</f>
        <v>0</v>
      </c>
      <c r="U171" s="11">
        <f>IF(ISERROR(VLOOKUP($B171,Rose!S$4:X$32,4,FALSE)),,VLOOKUP($B171,Rose!S$4:X$32,4,FALSE))</f>
        <v>0</v>
      </c>
      <c r="V171" s="11">
        <f>IF(ISERROR(VLOOKUP($B171,Rose!Z$4:AE$32,4,FALSE)),,VLOOKUP($B171,Rose!Z$4:AE$32,4,FALSE))</f>
        <v>0</v>
      </c>
      <c r="W171" s="11">
        <f>IF(ISERROR(VLOOKUP($B171,Rose!AG$4:AL$32,4,FALSE)),,VLOOKUP($B171,Rose!AG$4:AL$32,4,FALSE))</f>
        <v>0</v>
      </c>
      <c r="X171" s="11">
        <f>IF(ISERROR(VLOOKUP($B171,Rose!AN$4:AS$32,4,FALSE)),,VLOOKUP($B171,Rose!AN$4:AS$32,4,FALSE))</f>
        <v>0</v>
      </c>
      <c r="Y171" s="11">
        <f>IF(ISERROR(VLOOKUP($B171,Rose!AU$4:AZ$32,4,FALSE)),,VLOOKUP($B171,Rose!AU$4:AZ$32,4,FALSE))</f>
        <v>0</v>
      </c>
      <c r="Z171" s="11">
        <f>IF(ISERROR(VLOOKUP($B171,Rose!BB$4:BG$32,4,FALSE)),,VLOOKUP($B171,Rose!BB$4:BG$32,4,FALSE))</f>
        <v>0</v>
      </c>
      <c r="AA171" s="11">
        <f>IF(ISERROR(VLOOKUP($B171,Rose!BI$4:BN$32,4,FALSE)),,VLOOKUP($B171,Rose!BI$4:BN$32,4,FALSE))</f>
        <v>0</v>
      </c>
      <c r="AB171" s="11">
        <f>IF(ISERROR(VLOOKUP($B171,Rose!BP$4:BU$32,4,FALSE)),,VLOOKUP($B171,Rose!BP$4:BU$32,4,FALSE))</f>
        <v>0</v>
      </c>
    </row>
    <row r="172" spans="1:28" ht="20" customHeight="1" x14ac:dyDescent="0.15">
      <c r="A172" s="11" t="s">
        <v>35</v>
      </c>
      <c r="B172" s="11" t="s">
        <v>899</v>
      </c>
      <c r="C172" s="11" t="s">
        <v>121</v>
      </c>
      <c r="D172" s="11">
        <v>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Q172" s="13"/>
      <c r="R172" s="13"/>
      <c r="S172" s="11">
        <f>IF(ISERROR(VLOOKUP($B172,Rose!D$4:J$32,4,FALSE)),,VLOOKUP($B172,Rose!D$4:J$32,4,FALSE))</f>
        <v>0</v>
      </c>
      <c r="T172" s="11">
        <f>IF(ISERROR(VLOOKUP($B172,Rose!L$4:Q$32,4,FALSE)),,VLOOKUP($B172,Rose!L$4:Q$32,4,FALSE))</f>
        <v>0</v>
      </c>
      <c r="U172" s="11">
        <f>IF(ISERROR(VLOOKUP($B172,Rose!S$4:X$32,4,FALSE)),,VLOOKUP($B172,Rose!S$4:X$32,4,FALSE))</f>
        <v>0</v>
      </c>
      <c r="V172" s="11">
        <f>IF(ISERROR(VLOOKUP($B172,Rose!Z$4:AE$32,4,FALSE)),,VLOOKUP($B172,Rose!Z$4:AE$32,4,FALSE))</f>
        <v>0</v>
      </c>
      <c r="W172" s="11">
        <f>IF(ISERROR(VLOOKUP($B172,Rose!AG$4:AL$32,4,FALSE)),,VLOOKUP($B172,Rose!AG$4:AL$32,4,FALSE))</f>
        <v>0</v>
      </c>
      <c r="X172" s="11">
        <f>IF(ISERROR(VLOOKUP($B172,Rose!AN$4:AS$32,4,FALSE)),,VLOOKUP($B172,Rose!AN$4:AS$32,4,FALSE))</f>
        <v>0</v>
      </c>
      <c r="Y172" s="11">
        <f>IF(ISERROR(VLOOKUP($B172,Rose!AU$4:AZ$32,4,FALSE)),,VLOOKUP($B172,Rose!AU$4:AZ$32,4,FALSE))</f>
        <v>0</v>
      </c>
      <c r="Z172" s="11">
        <f>IF(ISERROR(VLOOKUP($B172,Rose!BB$4:BG$32,4,FALSE)),,VLOOKUP($B172,Rose!BB$4:BG$32,4,FALSE))</f>
        <v>0</v>
      </c>
      <c r="AA172" s="11">
        <f>IF(ISERROR(VLOOKUP($B172,Rose!BI$4:BN$32,4,FALSE)),,VLOOKUP($B172,Rose!BI$4:BN$32,4,FALSE))</f>
        <v>0</v>
      </c>
      <c r="AB172" s="11">
        <f>IF(ISERROR(VLOOKUP($B172,Rose!BP$4:BU$32,4,FALSE)),,VLOOKUP($B172,Rose!BP$4:BU$32,4,FALSE))</f>
        <v>0</v>
      </c>
    </row>
    <row r="173" spans="1:28" ht="20" customHeight="1" x14ac:dyDescent="0.15">
      <c r="A173" s="11" t="s">
        <v>35</v>
      </c>
      <c r="B173" s="11" t="s">
        <v>330</v>
      </c>
      <c r="C173" s="11" t="s">
        <v>519</v>
      </c>
      <c r="D173" s="11">
        <v>23</v>
      </c>
      <c r="E173" s="11">
        <v>22</v>
      </c>
      <c r="F173" s="11">
        <v>6.0928100000000001</v>
      </c>
      <c r="G173" s="11">
        <v>6.6341999999999999</v>
      </c>
      <c r="H173" s="11">
        <v>4</v>
      </c>
      <c r="I173" s="11">
        <v>0</v>
      </c>
      <c r="J173" s="11">
        <v>0</v>
      </c>
      <c r="K173" s="11">
        <v>0</v>
      </c>
      <c r="L173" s="11">
        <v>2</v>
      </c>
      <c r="M173" s="11">
        <v>3</v>
      </c>
      <c r="N173" s="11">
        <v>1</v>
      </c>
      <c r="O173" s="11">
        <v>0</v>
      </c>
      <c r="Q173" s="13"/>
      <c r="R173" s="13"/>
      <c r="S173" s="11">
        <f>IF(ISERROR(VLOOKUP($B173,Rose!D$4:J$32,4,FALSE)),,VLOOKUP($B173,Rose!D$4:J$32,4,FALSE))</f>
        <v>0</v>
      </c>
      <c r="T173" s="11">
        <f>IF(ISERROR(VLOOKUP($B173,Rose!L$4:Q$32,4,FALSE)),,VLOOKUP($B173,Rose!L$4:Q$32,4,FALSE))</f>
        <v>0</v>
      </c>
      <c r="U173" s="11">
        <f>IF(ISERROR(VLOOKUP($B173,Rose!S$4:X$32,4,FALSE)),,VLOOKUP($B173,Rose!S$4:X$32,4,FALSE))</f>
        <v>0</v>
      </c>
      <c r="V173" s="11">
        <f>IF(ISERROR(VLOOKUP($B173,Rose!Z$4:AE$32,4,FALSE)),,VLOOKUP($B173,Rose!Z$4:AE$32,4,FALSE))</f>
        <v>0</v>
      </c>
      <c r="W173" s="11">
        <f>IF(ISERROR(VLOOKUP($B173,Rose!AG$4:AL$32,4,FALSE)),,VLOOKUP($B173,Rose!AG$4:AL$32,4,FALSE))</f>
        <v>0</v>
      </c>
      <c r="X173" s="11">
        <f>IF(ISERROR(VLOOKUP($B173,Rose!AN$4:AS$32,4,FALSE)),,VLOOKUP($B173,Rose!AN$4:AS$32,4,FALSE))</f>
        <v>0</v>
      </c>
      <c r="Y173" s="11">
        <f>IF(ISERROR(VLOOKUP($B173,Rose!AU$4:AZ$32,4,FALSE)),,VLOOKUP($B173,Rose!AU$4:AZ$32,4,FALSE))</f>
        <v>0</v>
      </c>
      <c r="Z173" s="11">
        <f>IF(ISERROR(VLOOKUP($B173,Rose!BB$4:BG$32,4,FALSE)),,VLOOKUP($B173,Rose!BB$4:BG$32,4,FALSE))</f>
        <v>0</v>
      </c>
      <c r="AA173" s="11">
        <f>IF(ISERROR(VLOOKUP($B173,Rose!BI$4:BN$32,4,FALSE)),,VLOOKUP($B173,Rose!BI$4:BN$32,4,FALSE))</f>
        <v>0</v>
      </c>
      <c r="AB173" s="11">
        <f>IF(ISERROR(VLOOKUP($B173,Rose!BP$4:BU$32,4,FALSE)),,VLOOKUP($B173,Rose!BP$4:BU$32,4,FALSE))</f>
        <v>3</v>
      </c>
    </row>
    <row r="174" spans="1:28" ht="20" customHeight="1" x14ac:dyDescent="0.15">
      <c r="A174" s="11" t="s">
        <v>35</v>
      </c>
      <c r="B174" s="11" t="s">
        <v>897</v>
      </c>
      <c r="C174" s="11" t="s">
        <v>340</v>
      </c>
      <c r="D174" s="11">
        <v>10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Q174" s="13"/>
      <c r="R174" s="13"/>
      <c r="S174" s="11">
        <f>IF(ISERROR(VLOOKUP($B174,Rose!D$4:J$32,4,FALSE)),,VLOOKUP($B174,Rose!D$4:J$32,4,FALSE))</f>
        <v>0</v>
      </c>
      <c r="T174" s="11">
        <f>IF(ISERROR(VLOOKUP($B174,Rose!L$4:Q$32,4,FALSE)),,VLOOKUP($B174,Rose!L$4:Q$32,4,FALSE))</f>
        <v>0</v>
      </c>
      <c r="U174" s="11">
        <f>IF(ISERROR(VLOOKUP($B174,Rose!S$4:X$32,4,FALSE)),,VLOOKUP($B174,Rose!S$4:X$32,4,FALSE))</f>
        <v>0</v>
      </c>
      <c r="V174" s="11">
        <f>IF(ISERROR(VLOOKUP($B174,Rose!Z$4:AE$32,4,FALSE)),,VLOOKUP($B174,Rose!Z$4:AE$32,4,FALSE))</f>
        <v>0</v>
      </c>
      <c r="W174" s="11">
        <f>IF(ISERROR(VLOOKUP($B174,Rose!AG$4:AL$32,4,FALSE)),,VLOOKUP($B174,Rose!AG$4:AL$32,4,FALSE))</f>
        <v>0</v>
      </c>
      <c r="X174" s="11">
        <f>IF(ISERROR(VLOOKUP($B174,Rose!AN$4:AS$32,4,FALSE)),,VLOOKUP($B174,Rose!AN$4:AS$32,4,FALSE))</f>
        <v>0</v>
      </c>
      <c r="Y174" s="11">
        <f>IF(ISERROR(VLOOKUP($B174,Rose!AU$4:AZ$32,4,FALSE)),,VLOOKUP($B174,Rose!AU$4:AZ$32,4,FALSE))</f>
        <v>0</v>
      </c>
      <c r="Z174" s="11">
        <f>IF(ISERROR(VLOOKUP($B174,Rose!BB$4:BG$32,4,FALSE)),,VLOOKUP($B174,Rose!BB$4:BG$32,4,FALSE))</f>
        <v>0</v>
      </c>
      <c r="AA174" s="11">
        <f>IF(ISERROR(VLOOKUP($B174,Rose!BI$4:BN$32,4,FALSE)),,VLOOKUP($B174,Rose!BI$4:BN$32,4,FALSE))</f>
        <v>0</v>
      </c>
      <c r="AB174" s="11">
        <f>IF(ISERROR(VLOOKUP($B174,Rose!BP$4:BU$32,4,FALSE)),,VLOOKUP($B174,Rose!BP$4:BU$32,4,FALSE))</f>
        <v>0</v>
      </c>
    </row>
    <row r="175" spans="1:28" ht="20" customHeight="1" x14ac:dyDescent="0.15">
      <c r="A175" s="11" t="s">
        <v>35</v>
      </c>
      <c r="B175" s="11" t="s">
        <v>870</v>
      </c>
      <c r="C175" s="11" t="s">
        <v>517</v>
      </c>
      <c r="D175" s="11">
        <v>14</v>
      </c>
      <c r="E175" s="11">
        <v>1</v>
      </c>
      <c r="F175" s="11">
        <v>3</v>
      </c>
      <c r="G175" s="11">
        <v>3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Q175" s="13"/>
      <c r="R175" s="13"/>
      <c r="S175" s="11">
        <f>IF(ISERROR(VLOOKUP($B175,Rose!D$4:J$32,4,FALSE)),,VLOOKUP($B175,Rose!D$4:J$32,4,FALSE))</f>
        <v>0</v>
      </c>
      <c r="T175" s="11">
        <f>IF(ISERROR(VLOOKUP($B175,Rose!L$4:Q$32,4,FALSE)),,VLOOKUP($B175,Rose!L$4:Q$32,4,FALSE))</f>
        <v>0</v>
      </c>
      <c r="U175" s="11">
        <f>IF(ISERROR(VLOOKUP($B175,Rose!S$4:X$32,4,FALSE)),,VLOOKUP($B175,Rose!S$4:X$32,4,FALSE))</f>
        <v>0</v>
      </c>
      <c r="V175" s="11">
        <f>IF(ISERROR(VLOOKUP($B175,Rose!Z$4:AE$32,4,FALSE)),,VLOOKUP($B175,Rose!Z$4:AE$32,4,FALSE))</f>
        <v>0</v>
      </c>
      <c r="W175" s="11">
        <f>IF(ISERROR(VLOOKUP($B175,Rose!AG$4:AL$32,4,FALSE)),,VLOOKUP($B175,Rose!AG$4:AL$32,4,FALSE))</f>
        <v>0</v>
      </c>
      <c r="X175" s="11">
        <f>IF(ISERROR(VLOOKUP($B175,Rose!AN$4:AS$32,4,FALSE)),,VLOOKUP($B175,Rose!AN$4:AS$32,4,FALSE))</f>
        <v>0</v>
      </c>
      <c r="Y175" s="11">
        <f>IF(ISERROR(VLOOKUP($B175,Rose!AU$4:AZ$32,4,FALSE)),,VLOOKUP($B175,Rose!AU$4:AZ$32,4,FALSE))</f>
        <v>0</v>
      </c>
      <c r="Z175" s="11">
        <f>IF(ISERROR(VLOOKUP($B175,Rose!BB$4:BG$32,4,FALSE)),,VLOOKUP($B175,Rose!BB$4:BG$32,4,FALSE))</f>
        <v>0</v>
      </c>
      <c r="AA175" s="11">
        <f>IF(ISERROR(VLOOKUP($B175,Rose!BI$4:BN$32,4,FALSE)),,VLOOKUP($B175,Rose!BI$4:BN$32,4,FALSE))</f>
        <v>0</v>
      </c>
      <c r="AB175" s="11">
        <f>IF(ISERROR(VLOOKUP($B175,Rose!BP$4:BU$32,4,FALSE)),,VLOOKUP($B175,Rose!BP$4:BU$32,4,FALSE))</f>
        <v>0</v>
      </c>
    </row>
    <row r="176" spans="1:28" ht="20" customHeight="1" x14ac:dyDescent="0.15">
      <c r="A176" s="11" t="s">
        <v>35</v>
      </c>
      <c r="B176" s="11" t="s">
        <v>384</v>
      </c>
      <c r="C176" s="11" t="s">
        <v>519</v>
      </c>
      <c r="D176" s="11">
        <v>23</v>
      </c>
      <c r="E176" s="11">
        <v>24</v>
      </c>
      <c r="F176" s="11">
        <v>6.0586500000000001</v>
      </c>
      <c r="G176" s="11">
        <v>6.3813399999999998</v>
      </c>
      <c r="H176" s="11">
        <v>2</v>
      </c>
      <c r="I176" s="11">
        <v>0</v>
      </c>
      <c r="J176" s="11">
        <v>0</v>
      </c>
      <c r="K176" s="11">
        <v>0</v>
      </c>
      <c r="L176" s="11">
        <v>3</v>
      </c>
      <c r="M176" s="11">
        <v>3</v>
      </c>
      <c r="N176" s="11">
        <v>0</v>
      </c>
      <c r="O176" s="11">
        <v>0</v>
      </c>
      <c r="Q176" s="13"/>
      <c r="R176" s="13"/>
      <c r="S176" s="11">
        <f>IF(ISERROR(VLOOKUP($B176,Rose!D$4:J$32,4,FALSE)),,VLOOKUP($B176,Rose!D$4:J$32,4,FALSE))</f>
        <v>0</v>
      </c>
      <c r="T176" s="11">
        <f>IF(ISERROR(VLOOKUP($B176,Rose!L$4:Q$32,4,FALSE)),,VLOOKUP($B176,Rose!L$4:Q$32,4,FALSE))</f>
        <v>0</v>
      </c>
      <c r="U176" s="11">
        <f>IF(ISERROR(VLOOKUP($B176,Rose!S$4:X$32,4,FALSE)),,VLOOKUP($B176,Rose!S$4:X$32,4,FALSE))</f>
        <v>0</v>
      </c>
      <c r="V176" s="11">
        <f>IF(ISERROR(VLOOKUP($B176,Rose!Z$4:AE$32,4,FALSE)),,VLOOKUP($B176,Rose!Z$4:AE$32,4,FALSE))</f>
        <v>0</v>
      </c>
      <c r="W176" s="11">
        <f>IF(ISERROR(VLOOKUP($B176,Rose!AG$4:AL$32,4,FALSE)),,VLOOKUP($B176,Rose!AG$4:AL$32,4,FALSE))</f>
        <v>0</v>
      </c>
      <c r="X176" s="11">
        <f>IF(ISERROR(VLOOKUP($B176,Rose!AN$4:AS$32,4,FALSE)),,VLOOKUP($B176,Rose!AN$4:AS$32,4,FALSE))</f>
        <v>0</v>
      </c>
      <c r="Y176" s="11">
        <f>IF(ISERROR(VLOOKUP($B176,Rose!AU$4:AZ$32,4,FALSE)),,VLOOKUP($B176,Rose!AU$4:AZ$32,4,FALSE))</f>
        <v>0</v>
      </c>
      <c r="Z176" s="11">
        <f>IF(ISERROR(VLOOKUP($B176,Rose!BB$4:BG$32,4,FALSE)),,VLOOKUP($B176,Rose!BB$4:BG$32,4,FALSE))</f>
        <v>0</v>
      </c>
      <c r="AA176" s="11">
        <f>IF(ISERROR(VLOOKUP($B176,Rose!BI$4:BN$32,4,FALSE)),,VLOOKUP($B176,Rose!BI$4:BN$32,4,FALSE))</f>
        <v>8</v>
      </c>
      <c r="AB176" s="11">
        <f>IF(ISERROR(VLOOKUP($B176,Rose!BP$4:BU$32,4,FALSE)),,VLOOKUP($B176,Rose!BP$4:BU$32,4,FALSE))</f>
        <v>0</v>
      </c>
    </row>
    <row r="177" spans="1:28" ht="20" customHeight="1" x14ac:dyDescent="0.15">
      <c r="A177" s="11" t="s">
        <v>35</v>
      </c>
      <c r="B177" s="11" t="s">
        <v>461</v>
      </c>
      <c r="C177" s="11" t="s">
        <v>246</v>
      </c>
      <c r="D177" s="11">
        <v>16</v>
      </c>
      <c r="E177" s="11">
        <v>7</v>
      </c>
      <c r="F177" s="11">
        <v>5.6517900000000001</v>
      </c>
      <c r="G177" s="11">
        <v>5.5743999999999998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1</v>
      </c>
      <c r="N177" s="11">
        <v>0</v>
      </c>
      <c r="O177" s="11">
        <v>0</v>
      </c>
      <c r="Q177" s="13"/>
      <c r="R177" s="13"/>
      <c r="S177" s="11">
        <f>IF(ISERROR(VLOOKUP($B177,Rose!D$4:J$32,4,FALSE)),,VLOOKUP($B177,Rose!D$4:J$32,4,FALSE))</f>
        <v>0</v>
      </c>
      <c r="T177" s="11">
        <f>IF(ISERROR(VLOOKUP($B177,Rose!L$4:Q$32,4,FALSE)),,VLOOKUP($B177,Rose!L$4:Q$32,4,FALSE))</f>
        <v>0</v>
      </c>
      <c r="U177" s="11">
        <f>IF(ISERROR(VLOOKUP($B177,Rose!S$4:X$32,4,FALSE)),,VLOOKUP($B177,Rose!S$4:X$32,4,FALSE))</f>
        <v>0</v>
      </c>
      <c r="V177" s="11">
        <f>IF(ISERROR(VLOOKUP($B177,Rose!Z$4:AE$32,4,FALSE)),,VLOOKUP($B177,Rose!Z$4:AE$32,4,FALSE))</f>
        <v>0</v>
      </c>
      <c r="W177" s="11">
        <f>IF(ISERROR(VLOOKUP($B177,Rose!AG$4:AL$32,4,FALSE)),,VLOOKUP($B177,Rose!AG$4:AL$32,4,FALSE))</f>
        <v>0</v>
      </c>
      <c r="X177" s="11">
        <f>IF(ISERROR(VLOOKUP($B177,Rose!AN$4:AS$32,4,FALSE)),,VLOOKUP($B177,Rose!AN$4:AS$32,4,FALSE))</f>
        <v>0</v>
      </c>
      <c r="Y177" s="11">
        <f>IF(ISERROR(VLOOKUP($B177,Rose!AU$4:AZ$32,4,FALSE)),,VLOOKUP($B177,Rose!AU$4:AZ$32,4,FALSE))</f>
        <v>0</v>
      </c>
      <c r="Z177" s="11">
        <f>IF(ISERROR(VLOOKUP($B177,Rose!BB$4:BG$32,4,FALSE)),,VLOOKUP($B177,Rose!BB$4:BG$32,4,FALSE))</f>
        <v>0</v>
      </c>
      <c r="AA177" s="11">
        <f>IF(ISERROR(VLOOKUP($B177,Rose!BI$4:BN$32,4,FALSE)),,VLOOKUP($B177,Rose!BI$4:BN$32,4,FALSE))</f>
        <v>0</v>
      </c>
      <c r="AB177" s="11">
        <f>IF(ISERROR(VLOOKUP($B177,Rose!BP$4:BU$32,4,FALSE)),,VLOOKUP($B177,Rose!BP$4:BU$32,4,FALSE))</f>
        <v>0</v>
      </c>
    </row>
    <row r="178" spans="1:28" ht="20" customHeight="1" x14ac:dyDescent="0.15">
      <c r="A178" s="11" t="s">
        <v>35</v>
      </c>
      <c r="B178" s="11" t="s">
        <v>841</v>
      </c>
      <c r="C178" s="11" t="s">
        <v>100</v>
      </c>
      <c r="D178" s="11">
        <v>1</v>
      </c>
      <c r="E178" s="11">
        <v>1</v>
      </c>
      <c r="F178" s="11">
        <v>6</v>
      </c>
      <c r="G178" s="11">
        <v>6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Q178" s="13"/>
      <c r="R178" s="13"/>
      <c r="S178" s="11">
        <f>IF(ISERROR(VLOOKUP($B178,Rose!D$4:J$32,4,FALSE)),,VLOOKUP($B178,Rose!D$4:J$32,4,FALSE))</f>
        <v>0</v>
      </c>
      <c r="T178" s="11">
        <f>IF(ISERROR(VLOOKUP($B178,Rose!L$4:Q$32,4,FALSE)),,VLOOKUP($B178,Rose!L$4:Q$32,4,FALSE))</f>
        <v>0</v>
      </c>
      <c r="U178" s="11">
        <f>IF(ISERROR(VLOOKUP($B178,Rose!S$4:X$32,4,FALSE)),,VLOOKUP($B178,Rose!S$4:X$32,4,FALSE))</f>
        <v>0</v>
      </c>
      <c r="V178" s="11">
        <f>IF(ISERROR(VLOOKUP($B178,Rose!Z$4:AE$32,4,FALSE)),,VLOOKUP($B178,Rose!Z$4:AE$32,4,FALSE))</f>
        <v>0</v>
      </c>
      <c r="W178" s="11">
        <f>IF(ISERROR(VLOOKUP($B178,Rose!AG$4:AL$32,4,FALSE)),,VLOOKUP($B178,Rose!AG$4:AL$32,4,FALSE))</f>
        <v>0</v>
      </c>
      <c r="X178" s="11">
        <f>IF(ISERROR(VLOOKUP($B178,Rose!AN$4:AS$32,4,FALSE)),,VLOOKUP($B178,Rose!AN$4:AS$32,4,FALSE))</f>
        <v>0</v>
      </c>
      <c r="Y178" s="11">
        <f>IF(ISERROR(VLOOKUP($B178,Rose!AU$4:AZ$32,4,FALSE)),,VLOOKUP($B178,Rose!AU$4:AZ$32,4,FALSE))</f>
        <v>0</v>
      </c>
      <c r="Z178" s="11">
        <f>IF(ISERROR(VLOOKUP($B178,Rose!BB$4:BG$32,4,FALSE)),,VLOOKUP($B178,Rose!BB$4:BG$32,4,FALSE))</f>
        <v>0</v>
      </c>
      <c r="AA178" s="11">
        <f>IF(ISERROR(VLOOKUP($B178,Rose!BI$4:BN$32,4,FALSE)),,VLOOKUP($B178,Rose!BI$4:BN$32,4,FALSE))</f>
        <v>0</v>
      </c>
      <c r="AB178" s="11">
        <f>IF(ISERROR(VLOOKUP($B178,Rose!BP$4:BU$32,4,FALSE)),,VLOOKUP($B178,Rose!BP$4:BU$32,4,FALSE))</f>
        <v>0</v>
      </c>
    </row>
    <row r="179" spans="1:28" ht="20" customHeight="1" x14ac:dyDescent="0.15">
      <c r="A179" s="11" t="s">
        <v>35</v>
      </c>
      <c r="B179" s="11" t="s">
        <v>874</v>
      </c>
      <c r="C179" s="11" t="s">
        <v>97</v>
      </c>
      <c r="D179" s="11">
        <v>3</v>
      </c>
      <c r="E179" s="11">
        <v>1</v>
      </c>
      <c r="F179" s="11">
        <v>1.5</v>
      </c>
      <c r="G179" s="11">
        <v>1.5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Q179" s="13"/>
      <c r="R179" s="13"/>
      <c r="S179" s="11">
        <f>IF(ISERROR(VLOOKUP($B179,Rose!D$4:J$32,4,FALSE)),,VLOOKUP($B179,Rose!D$4:J$32,4,FALSE))</f>
        <v>0</v>
      </c>
      <c r="T179" s="11">
        <f>IF(ISERROR(VLOOKUP($B179,Rose!L$4:Q$32,4,FALSE)),,VLOOKUP($B179,Rose!L$4:Q$32,4,FALSE))</f>
        <v>0</v>
      </c>
      <c r="U179" s="11">
        <f>IF(ISERROR(VLOOKUP($B179,Rose!S$4:X$32,4,FALSE)),,VLOOKUP($B179,Rose!S$4:X$32,4,FALSE))</f>
        <v>0</v>
      </c>
      <c r="V179" s="11">
        <f>IF(ISERROR(VLOOKUP($B179,Rose!Z$4:AE$32,4,FALSE)),,VLOOKUP($B179,Rose!Z$4:AE$32,4,FALSE))</f>
        <v>0</v>
      </c>
      <c r="W179" s="11">
        <f>IF(ISERROR(VLOOKUP($B179,Rose!AG$4:AL$32,4,FALSE)),,VLOOKUP($B179,Rose!AG$4:AL$32,4,FALSE))</f>
        <v>0</v>
      </c>
      <c r="X179" s="11">
        <f>IF(ISERROR(VLOOKUP($B179,Rose!AN$4:AS$32,4,FALSE)),,VLOOKUP($B179,Rose!AN$4:AS$32,4,FALSE))</f>
        <v>0</v>
      </c>
      <c r="Y179" s="11">
        <f>IF(ISERROR(VLOOKUP($B179,Rose!AU$4:AZ$32,4,FALSE)),,VLOOKUP($B179,Rose!AU$4:AZ$32,4,FALSE))</f>
        <v>0</v>
      </c>
      <c r="Z179" s="11">
        <f>IF(ISERROR(VLOOKUP($B179,Rose!BB$4:BG$32,4,FALSE)),,VLOOKUP($B179,Rose!BB$4:BG$32,4,FALSE))</f>
        <v>0</v>
      </c>
      <c r="AA179" s="11">
        <f>IF(ISERROR(VLOOKUP($B179,Rose!BI$4:BN$32,4,FALSE)),,VLOOKUP($B179,Rose!BI$4:BN$32,4,FALSE))</f>
        <v>0</v>
      </c>
      <c r="AB179" s="11">
        <f>IF(ISERROR(VLOOKUP($B179,Rose!BP$4:BU$32,4,FALSE)),,VLOOKUP($B179,Rose!BP$4:BU$32,4,FALSE))</f>
        <v>0</v>
      </c>
    </row>
    <row r="180" spans="1:28" ht="20" customHeight="1" x14ac:dyDescent="0.15">
      <c r="A180" s="11" t="s">
        <v>35</v>
      </c>
      <c r="B180" s="11" t="s">
        <v>439</v>
      </c>
      <c r="C180" s="11" t="s">
        <v>664</v>
      </c>
      <c r="D180" s="11">
        <v>1</v>
      </c>
      <c r="E180" s="11">
        <v>0</v>
      </c>
      <c r="F180" s="11">
        <v>0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Q180" s="13"/>
      <c r="R180" s="13"/>
      <c r="S180" s="11">
        <f>IF(ISERROR(VLOOKUP($B180,Rose!D$4:J$32,4,FALSE)),,VLOOKUP($B180,Rose!D$4:J$32,4,FALSE))</f>
        <v>0</v>
      </c>
      <c r="T180" s="11">
        <f>IF(ISERROR(VLOOKUP($B180,Rose!L$4:Q$32,4,FALSE)),,VLOOKUP($B180,Rose!L$4:Q$32,4,FALSE))</f>
        <v>0</v>
      </c>
      <c r="U180" s="11">
        <f>IF(ISERROR(VLOOKUP($B180,Rose!S$4:X$32,4,FALSE)),,VLOOKUP($B180,Rose!S$4:X$32,4,FALSE))</f>
        <v>0</v>
      </c>
      <c r="V180" s="11">
        <f>IF(ISERROR(VLOOKUP($B180,Rose!Z$4:AE$32,4,FALSE)),,VLOOKUP($B180,Rose!Z$4:AE$32,4,FALSE))</f>
        <v>0</v>
      </c>
      <c r="W180" s="11">
        <f>IF(ISERROR(VLOOKUP($B180,Rose!AG$4:AL$32,4,FALSE)),,VLOOKUP($B180,Rose!AG$4:AL$32,4,FALSE))</f>
        <v>0</v>
      </c>
      <c r="X180" s="11">
        <f>IF(ISERROR(VLOOKUP($B180,Rose!AN$4:AS$32,4,FALSE)),,VLOOKUP($B180,Rose!AN$4:AS$32,4,FALSE))</f>
        <v>0</v>
      </c>
      <c r="Y180" s="11">
        <f>IF(ISERROR(VLOOKUP($B180,Rose!AU$4:AZ$32,4,FALSE)),,VLOOKUP($B180,Rose!AU$4:AZ$32,4,FALSE))</f>
        <v>0</v>
      </c>
      <c r="Z180" s="11">
        <f>IF(ISERROR(VLOOKUP($B180,Rose!BB$4:BG$32,4,FALSE)),,VLOOKUP($B180,Rose!BB$4:BG$32,4,FALSE))</f>
        <v>0</v>
      </c>
      <c r="AA180" s="11">
        <f>IF(ISERROR(VLOOKUP($B180,Rose!BI$4:BN$32,4,FALSE)),,VLOOKUP($B180,Rose!BI$4:BN$32,4,FALSE))</f>
        <v>0</v>
      </c>
      <c r="AB180" s="11">
        <f>IF(ISERROR(VLOOKUP($B180,Rose!BP$4:BU$32,4,FALSE)),,VLOOKUP($B180,Rose!BP$4:BU$32,4,FALSE))</f>
        <v>0</v>
      </c>
    </row>
    <row r="181" spans="1:28" ht="20" customHeight="1" x14ac:dyDescent="0.15">
      <c r="A181" s="11" t="s">
        <v>35</v>
      </c>
      <c r="B181" s="11" t="s">
        <v>842</v>
      </c>
      <c r="C181" s="11" t="s">
        <v>100</v>
      </c>
      <c r="D181" s="11">
        <v>1</v>
      </c>
      <c r="E181" s="11">
        <v>1</v>
      </c>
      <c r="F181" s="11">
        <v>6</v>
      </c>
      <c r="G181" s="11">
        <v>6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Q181" s="13"/>
      <c r="R181" s="13"/>
      <c r="S181" s="11">
        <f>IF(ISERROR(VLOOKUP($B181,Rose!D$4:J$32,4,FALSE)),,VLOOKUP($B181,Rose!D$4:J$32,4,FALSE))</f>
        <v>0</v>
      </c>
      <c r="T181" s="11">
        <f>IF(ISERROR(VLOOKUP($B181,Rose!L$4:Q$32,4,FALSE)),,VLOOKUP($B181,Rose!L$4:Q$32,4,FALSE))</f>
        <v>0</v>
      </c>
      <c r="U181" s="11">
        <f>IF(ISERROR(VLOOKUP($B181,Rose!S$4:X$32,4,FALSE)),,VLOOKUP($B181,Rose!S$4:X$32,4,FALSE))</f>
        <v>0</v>
      </c>
      <c r="V181" s="11">
        <f>IF(ISERROR(VLOOKUP($B181,Rose!Z$4:AE$32,4,FALSE)),,VLOOKUP($B181,Rose!Z$4:AE$32,4,FALSE))</f>
        <v>0</v>
      </c>
      <c r="W181" s="11">
        <f>IF(ISERROR(VLOOKUP($B181,Rose!AG$4:AL$32,4,FALSE)),,VLOOKUP($B181,Rose!AG$4:AL$32,4,FALSE))</f>
        <v>0</v>
      </c>
      <c r="X181" s="11">
        <f>IF(ISERROR(VLOOKUP($B181,Rose!AN$4:AS$32,4,FALSE)),,VLOOKUP($B181,Rose!AN$4:AS$32,4,FALSE))</f>
        <v>0</v>
      </c>
      <c r="Y181" s="11">
        <f>IF(ISERROR(VLOOKUP($B181,Rose!AU$4:AZ$32,4,FALSE)),,VLOOKUP($B181,Rose!AU$4:AZ$32,4,FALSE))</f>
        <v>0</v>
      </c>
      <c r="Z181" s="11">
        <f>IF(ISERROR(VLOOKUP($B181,Rose!BB$4:BG$32,4,FALSE)),,VLOOKUP($B181,Rose!BB$4:BG$32,4,FALSE))</f>
        <v>0</v>
      </c>
      <c r="AA181" s="11">
        <f>IF(ISERROR(VLOOKUP($B181,Rose!BI$4:BN$32,4,FALSE)),,VLOOKUP($B181,Rose!BI$4:BN$32,4,FALSE))</f>
        <v>0</v>
      </c>
      <c r="AB181" s="11">
        <f>IF(ISERROR(VLOOKUP($B181,Rose!BP$4:BU$32,4,FALSE)),,VLOOKUP($B181,Rose!BP$4:BU$32,4,FALSE))</f>
        <v>0</v>
      </c>
    </row>
    <row r="182" spans="1:28" ht="20" customHeight="1" x14ac:dyDescent="0.15">
      <c r="A182" s="11" t="s">
        <v>35</v>
      </c>
      <c r="B182" s="11" t="s">
        <v>429</v>
      </c>
      <c r="C182" s="11" t="s">
        <v>96</v>
      </c>
      <c r="D182" s="11">
        <v>34</v>
      </c>
      <c r="E182" s="11">
        <v>12</v>
      </c>
      <c r="F182" s="11">
        <v>6.2395800000000001</v>
      </c>
      <c r="G182" s="11">
        <v>6.4573900000000002</v>
      </c>
      <c r="H182" s="11">
        <v>1</v>
      </c>
      <c r="I182" s="11">
        <v>0</v>
      </c>
      <c r="J182" s="11">
        <v>0</v>
      </c>
      <c r="K182" s="11">
        <v>0</v>
      </c>
      <c r="L182" s="11">
        <v>1</v>
      </c>
      <c r="M182" s="11">
        <v>3</v>
      </c>
      <c r="N182" s="11">
        <v>0</v>
      </c>
      <c r="O182" s="11">
        <v>0</v>
      </c>
      <c r="Q182" s="13"/>
      <c r="R182" s="13"/>
      <c r="S182" s="11">
        <f>IF(ISERROR(VLOOKUP($B182,Rose!D$4:J$32,4,FALSE)),,VLOOKUP($B182,Rose!D$4:J$32,4,FALSE))</f>
        <v>0</v>
      </c>
      <c r="T182" s="11">
        <f>IF(ISERROR(VLOOKUP($B182,Rose!L$4:Q$32,4,FALSE)),,VLOOKUP($B182,Rose!L$4:Q$32,4,FALSE))</f>
        <v>0</v>
      </c>
      <c r="U182" s="11">
        <f>IF(ISERROR(VLOOKUP($B182,Rose!S$4:X$32,4,FALSE)),,VLOOKUP($B182,Rose!S$4:X$32,4,FALSE))</f>
        <v>0</v>
      </c>
      <c r="V182" s="11">
        <f>IF(ISERROR(VLOOKUP($B182,Rose!Z$4:AE$32,4,FALSE)),,VLOOKUP($B182,Rose!Z$4:AE$32,4,FALSE))</f>
        <v>0</v>
      </c>
      <c r="W182" s="11">
        <f>IF(ISERROR(VLOOKUP($B182,Rose!AG$4:AL$32,4,FALSE)),,VLOOKUP($B182,Rose!AG$4:AL$32,4,FALSE))</f>
        <v>0</v>
      </c>
      <c r="X182" s="11">
        <f>IF(ISERROR(VLOOKUP($B182,Rose!AN$4:AS$32,4,FALSE)),,VLOOKUP($B182,Rose!AN$4:AS$32,4,FALSE))</f>
        <v>0</v>
      </c>
      <c r="Y182" s="11">
        <f>IF(ISERROR(VLOOKUP($B182,Rose!AU$4:AZ$32,4,FALSE)),,VLOOKUP($B182,Rose!AU$4:AZ$32,4,FALSE))</f>
        <v>1</v>
      </c>
      <c r="Z182" s="11">
        <f>IF(ISERROR(VLOOKUP($B182,Rose!BB$4:BG$32,4,FALSE)),,VLOOKUP($B182,Rose!BB$4:BG$32,4,FALSE))</f>
        <v>0</v>
      </c>
      <c r="AA182" s="11">
        <f>IF(ISERROR(VLOOKUP($B182,Rose!BI$4:BN$32,4,FALSE)),,VLOOKUP($B182,Rose!BI$4:BN$32,4,FALSE))</f>
        <v>0</v>
      </c>
      <c r="AB182" s="11">
        <f>IF(ISERROR(VLOOKUP($B182,Rose!BP$4:BU$32,4,FALSE)),,VLOOKUP($B182,Rose!BP$4:BU$32,4,FALSE))</f>
        <v>0</v>
      </c>
    </row>
    <row r="183" spans="1:28" ht="20" customHeight="1" x14ac:dyDescent="0.15">
      <c r="A183" s="11" t="s">
        <v>35</v>
      </c>
      <c r="B183" s="11" t="s">
        <v>117</v>
      </c>
      <c r="C183" s="11" t="s">
        <v>90</v>
      </c>
      <c r="D183" s="11">
        <v>43</v>
      </c>
      <c r="E183" s="11">
        <v>20</v>
      </c>
      <c r="F183" s="11">
        <v>5.9763900000000003</v>
      </c>
      <c r="G183" s="11">
        <v>6.1888899999999998</v>
      </c>
      <c r="H183" s="11">
        <v>2</v>
      </c>
      <c r="I183" s="11">
        <v>0</v>
      </c>
      <c r="J183" s="11">
        <v>0</v>
      </c>
      <c r="K183" s="11">
        <v>1</v>
      </c>
      <c r="L183" s="11">
        <v>2</v>
      </c>
      <c r="M183" s="11">
        <v>1</v>
      </c>
      <c r="N183" s="11">
        <v>0</v>
      </c>
      <c r="O183" s="11">
        <v>0</v>
      </c>
      <c r="Q183" s="13"/>
      <c r="R183" s="13"/>
      <c r="S183" s="11">
        <f>IF(ISERROR(VLOOKUP($B183,Rose!D$4:J$32,4,FALSE)),,VLOOKUP($B183,Rose!D$4:J$32,4,FALSE))</f>
        <v>0</v>
      </c>
      <c r="T183" s="11">
        <f>IF(ISERROR(VLOOKUP($B183,Rose!L$4:Q$32,4,FALSE)),,VLOOKUP($B183,Rose!L$4:Q$32,4,FALSE))</f>
        <v>0</v>
      </c>
      <c r="U183" s="11">
        <f>IF(ISERROR(VLOOKUP($B183,Rose!S$4:X$32,4,FALSE)),,VLOOKUP($B183,Rose!S$4:X$32,4,FALSE))</f>
        <v>0</v>
      </c>
      <c r="V183" s="11">
        <f>IF(ISERROR(VLOOKUP($B183,Rose!Z$4:AE$32,4,FALSE)),,VLOOKUP($B183,Rose!Z$4:AE$32,4,FALSE))</f>
        <v>14</v>
      </c>
      <c r="W183" s="11">
        <f>IF(ISERROR(VLOOKUP($B183,Rose!AG$4:AL$32,4,FALSE)),,VLOOKUP($B183,Rose!AG$4:AL$32,4,FALSE))</f>
        <v>0</v>
      </c>
      <c r="X183" s="11">
        <f>IF(ISERROR(VLOOKUP($B183,Rose!AN$4:AS$32,4,FALSE)),,VLOOKUP($B183,Rose!AN$4:AS$32,4,FALSE))</f>
        <v>0</v>
      </c>
      <c r="Y183" s="11">
        <f>IF(ISERROR(VLOOKUP($B183,Rose!AU$4:AZ$32,4,FALSE)),,VLOOKUP($B183,Rose!AU$4:AZ$32,4,FALSE))</f>
        <v>0</v>
      </c>
      <c r="Z183" s="11">
        <f>IF(ISERROR(VLOOKUP($B183,Rose!BB$4:BG$32,4,FALSE)),,VLOOKUP($B183,Rose!BB$4:BG$32,4,FALSE))</f>
        <v>0</v>
      </c>
      <c r="AA183" s="11">
        <f>IF(ISERROR(VLOOKUP($B183,Rose!BI$4:BN$32,4,FALSE)),,VLOOKUP($B183,Rose!BI$4:BN$32,4,FALSE))</f>
        <v>0</v>
      </c>
      <c r="AB183" s="11">
        <f>IF(ISERROR(VLOOKUP($B183,Rose!BP$4:BU$32,4,FALSE)),,VLOOKUP($B183,Rose!BP$4:BU$32,4,FALSE))</f>
        <v>0</v>
      </c>
    </row>
    <row r="184" spans="1:28" ht="20" customHeight="1" x14ac:dyDescent="0.15">
      <c r="A184" s="11" t="s">
        <v>35</v>
      </c>
      <c r="B184" s="11" t="s">
        <v>475</v>
      </c>
      <c r="C184" s="11" t="s">
        <v>97</v>
      </c>
      <c r="D184" s="11">
        <v>22</v>
      </c>
      <c r="E184" s="11">
        <v>15</v>
      </c>
      <c r="F184" s="11">
        <v>5.9508700000000001</v>
      </c>
      <c r="G184" s="11">
        <v>6.0940899999999996</v>
      </c>
      <c r="H184" s="11">
        <v>1</v>
      </c>
      <c r="I184" s="11">
        <v>0</v>
      </c>
      <c r="J184" s="11">
        <v>0</v>
      </c>
      <c r="K184" s="11">
        <v>0</v>
      </c>
      <c r="L184" s="11">
        <v>0</v>
      </c>
      <c r="M184" s="11">
        <v>2</v>
      </c>
      <c r="N184" s="11">
        <v>0</v>
      </c>
      <c r="O184" s="11">
        <v>0</v>
      </c>
      <c r="Q184" s="13"/>
      <c r="R184" s="13"/>
      <c r="S184" s="11">
        <f>IF(ISERROR(VLOOKUP($B184,Rose!D$4:J$32,4,FALSE)),,VLOOKUP($B184,Rose!D$4:J$32,4,FALSE))</f>
        <v>0</v>
      </c>
      <c r="T184" s="11">
        <f>IF(ISERROR(VLOOKUP($B184,Rose!L$4:Q$32,4,FALSE)),,VLOOKUP($B184,Rose!L$4:Q$32,4,FALSE))</f>
        <v>1</v>
      </c>
      <c r="U184" s="11">
        <f>IF(ISERROR(VLOOKUP($B184,Rose!S$4:X$32,4,FALSE)),,VLOOKUP($B184,Rose!S$4:X$32,4,FALSE))</f>
        <v>0</v>
      </c>
      <c r="V184" s="11">
        <f>IF(ISERROR(VLOOKUP($B184,Rose!Z$4:AE$32,4,FALSE)),,VLOOKUP($B184,Rose!Z$4:AE$32,4,FALSE))</f>
        <v>0</v>
      </c>
      <c r="W184" s="11">
        <f>IF(ISERROR(VLOOKUP($B184,Rose!AG$4:AL$32,4,FALSE)),,VLOOKUP($B184,Rose!AG$4:AL$32,4,FALSE))</f>
        <v>0</v>
      </c>
      <c r="X184" s="11">
        <f>IF(ISERROR(VLOOKUP($B184,Rose!AN$4:AS$32,4,FALSE)),,VLOOKUP($B184,Rose!AN$4:AS$32,4,FALSE))</f>
        <v>0</v>
      </c>
      <c r="Y184" s="11">
        <f>IF(ISERROR(VLOOKUP($B184,Rose!AU$4:AZ$32,4,FALSE)),,VLOOKUP($B184,Rose!AU$4:AZ$32,4,FALSE))</f>
        <v>0</v>
      </c>
      <c r="Z184" s="11">
        <f>IF(ISERROR(VLOOKUP($B184,Rose!BB$4:BG$32,4,FALSE)),,VLOOKUP($B184,Rose!BB$4:BG$32,4,FALSE))</f>
        <v>0</v>
      </c>
      <c r="AA184" s="11">
        <f>IF(ISERROR(VLOOKUP($B184,Rose!BI$4:BN$32,4,FALSE)),,VLOOKUP($B184,Rose!BI$4:BN$32,4,FALSE))</f>
        <v>0</v>
      </c>
      <c r="AB184" s="11">
        <f>IF(ISERROR(VLOOKUP($B184,Rose!BP$4:BU$32,4,FALSE)),,VLOOKUP($B184,Rose!BP$4:BU$32,4,FALSE))</f>
        <v>0</v>
      </c>
    </row>
    <row r="185" spans="1:28" ht="20" customHeight="1" x14ac:dyDescent="0.15">
      <c r="A185" s="11" t="s">
        <v>35</v>
      </c>
      <c r="B185" s="11" t="s">
        <v>727</v>
      </c>
      <c r="C185" s="11" t="s">
        <v>521</v>
      </c>
      <c r="D185" s="11">
        <v>39</v>
      </c>
      <c r="E185" s="11">
        <v>21</v>
      </c>
      <c r="F185" s="11">
        <v>6.44048</v>
      </c>
      <c r="G185" s="11">
        <v>7.0833300000000001</v>
      </c>
      <c r="H185" s="11">
        <v>5</v>
      </c>
      <c r="I185" s="11">
        <v>0</v>
      </c>
      <c r="J185" s="11">
        <v>0</v>
      </c>
      <c r="K185" s="11">
        <v>1</v>
      </c>
      <c r="L185" s="11">
        <v>3</v>
      </c>
      <c r="M185" s="11">
        <v>3</v>
      </c>
      <c r="N185" s="11">
        <v>0</v>
      </c>
      <c r="O185" s="11">
        <v>0</v>
      </c>
      <c r="Q185" s="13"/>
      <c r="R185" s="13"/>
      <c r="S185" s="11">
        <f>IF(ISERROR(VLOOKUP($B185,Rose!D$4:J$32,4,FALSE)),,VLOOKUP($B185,Rose!D$4:J$32,4,FALSE))</f>
        <v>0</v>
      </c>
      <c r="T185" s="11">
        <f>IF(ISERROR(VLOOKUP($B185,Rose!L$4:Q$32,4,FALSE)),,VLOOKUP($B185,Rose!L$4:Q$32,4,FALSE))</f>
        <v>0</v>
      </c>
      <c r="U185" s="11">
        <f>IF(ISERROR(VLOOKUP($B185,Rose!S$4:X$32,4,FALSE)),,VLOOKUP($B185,Rose!S$4:X$32,4,FALSE))</f>
        <v>0</v>
      </c>
      <c r="V185" s="11">
        <f>IF(ISERROR(VLOOKUP($B185,Rose!Z$4:AE$32,4,FALSE)),,VLOOKUP($B185,Rose!Z$4:AE$32,4,FALSE))</f>
        <v>0</v>
      </c>
      <c r="W185" s="11">
        <f>IF(ISERROR(VLOOKUP($B185,Rose!AG$4:AL$32,4,FALSE)),,VLOOKUP($B185,Rose!AG$4:AL$32,4,FALSE))</f>
        <v>0</v>
      </c>
      <c r="X185" s="11">
        <f>IF(ISERROR(VLOOKUP($B185,Rose!AN$4:AS$32,4,FALSE)),,VLOOKUP($B185,Rose!AN$4:AS$32,4,FALSE))</f>
        <v>0</v>
      </c>
      <c r="Y185" s="11">
        <f>IF(ISERROR(VLOOKUP($B185,Rose!AU$4:AZ$32,4,FALSE)),,VLOOKUP($B185,Rose!AU$4:AZ$32,4,FALSE))</f>
        <v>0</v>
      </c>
      <c r="Z185" s="11">
        <f>IF(ISERROR(VLOOKUP($B185,Rose!BB$4:BG$32,4,FALSE)),,VLOOKUP($B185,Rose!BB$4:BG$32,4,FALSE))</f>
        <v>19</v>
      </c>
      <c r="AA185" s="11">
        <f>IF(ISERROR(VLOOKUP($B185,Rose!BI$4:BN$32,4,FALSE)),,VLOOKUP($B185,Rose!BI$4:BN$32,4,FALSE))</f>
        <v>0</v>
      </c>
      <c r="AB185" s="11">
        <f>IF(ISERROR(VLOOKUP($B185,Rose!BP$4:BU$32,4,FALSE)),,VLOOKUP($B185,Rose!BP$4:BU$32,4,FALSE))</f>
        <v>0</v>
      </c>
    </row>
    <row r="186" spans="1:28" ht="20" customHeight="1" x14ac:dyDescent="0.15">
      <c r="A186" s="11" t="s">
        <v>35</v>
      </c>
      <c r="B186" s="11" t="s">
        <v>619</v>
      </c>
      <c r="C186" s="11" t="s">
        <v>97</v>
      </c>
      <c r="D186" s="11">
        <v>1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Q186" s="13"/>
      <c r="R186" s="13"/>
      <c r="S186" s="11">
        <f>IF(ISERROR(VLOOKUP($B186,Rose!D$4:J$32,4,FALSE)),,VLOOKUP($B186,Rose!D$4:J$32,4,FALSE))</f>
        <v>0</v>
      </c>
      <c r="T186" s="11">
        <f>IF(ISERROR(VLOOKUP($B186,Rose!L$4:Q$32,4,FALSE)),,VLOOKUP($B186,Rose!L$4:Q$32,4,FALSE))</f>
        <v>0</v>
      </c>
      <c r="U186" s="11">
        <f>IF(ISERROR(VLOOKUP($B186,Rose!S$4:X$32,4,FALSE)),,VLOOKUP($B186,Rose!S$4:X$32,4,FALSE))</f>
        <v>0</v>
      </c>
      <c r="V186" s="11">
        <f>IF(ISERROR(VLOOKUP($B186,Rose!Z$4:AE$32,4,FALSE)),,VLOOKUP($B186,Rose!Z$4:AE$32,4,FALSE))</f>
        <v>0</v>
      </c>
      <c r="W186" s="11">
        <f>IF(ISERROR(VLOOKUP($B186,Rose!AG$4:AL$32,4,FALSE)),,VLOOKUP($B186,Rose!AG$4:AL$32,4,FALSE))</f>
        <v>0</v>
      </c>
      <c r="X186" s="11">
        <f>IF(ISERROR(VLOOKUP($B186,Rose!AN$4:AS$32,4,FALSE)),,VLOOKUP($B186,Rose!AN$4:AS$32,4,FALSE))</f>
        <v>0</v>
      </c>
      <c r="Y186" s="11">
        <f>IF(ISERROR(VLOOKUP($B186,Rose!AU$4:AZ$32,4,FALSE)),,VLOOKUP($B186,Rose!AU$4:AZ$32,4,FALSE))</f>
        <v>0</v>
      </c>
      <c r="Z186" s="11">
        <f>IF(ISERROR(VLOOKUP($B186,Rose!BB$4:BG$32,4,FALSE)),,VLOOKUP($B186,Rose!BB$4:BG$32,4,FALSE))</f>
        <v>0</v>
      </c>
      <c r="AA186" s="11">
        <f>IF(ISERROR(VLOOKUP($B186,Rose!BI$4:BN$32,4,FALSE)),,VLOOKUP($B186,Rose!BI$4:BN$32,4,FALSE))</f>
        <v>0</v>
      </c>
      <c r="AB186" s="11">
        <f>IF(ISERROR(VLOOKUP($B186,Rose!BP$4:BU$32,4,FALSE)),,VLOOKUP($B186,Rose!BP$4:BU$32,4,FALSE))</f>
        <v>0</v>
      </c>
    </row>
    <row r="187" spans="1:28" ht="20" customHeight="1" x14ac:dyDescent="0.15">
      <c r="A187" s="11" t="s">
        <v>35</v>
      </c>
      <c r="B187" s="11" t="s">
        <v>41</v>
      </c>
      <c r="C187" s="11" t="s">
        <v>96</v>
      </c>
      <c r="D187" s="11">
        <v>38</v>
      </c>
      <c r="E187" s="11">
        <v>18</v>
      </c>
      <c r="F187" s="11">
        <v>5.5902799999999999</v>
      </c>
      <c r="G187" s="11">
        <v>5.8958300000000001</v>
      </c>
      <c r="H187" s="11">
        <v>2</v>
      </c>
      <c r="I187" s="11">
        <v>0</v>
      </c>
      <c r="J187" s="11">
        <v>0</v>
      </c>
      <c r="K187" s="11">
        <v>0</v>
      </c>
      <c r="L187" s="11">
        <v>1</v>
      </c>
      <c r="M187" s="11">
        <v>3</v>
      </c>
      <c r="N187" s="11">
        <v>0</v>
      </c>
      <c r="O187" s="11">
        <v>0</v>
      </c>
      <c r="Q187" s="13"/>
      <c r="R187" s="13"/>
      <c r="S187" s="11">
        <f>IF(ISERROR(VLOOKUP($B187,Rose!D$4:J$32,4,FALSE)),,VLOOKUP($B187,Rose!D$4:J$32,4,FALSE))</f>
        <v>0</v>
      </c>
      <c r="T187" s="11">
        <f>IF(ISERROR(VLOOKUP($B187,Rose!L$4:Q$32,4,FALSE)),,VLOOKUP($B187,Rose!L$4:Q$32,4,FALSE))</f>
        <v>0</v>
      </c>
      <c r="U187" s="11">
        <f>IF(ISERROR(VLOOKUP($B187,Rose!S$4:X$32,4,FALSE)),,VLOOKUP($B187,Rose!S$4:X$32,4,FALSE))</f>
        <v>0</v>
      </c>
      <c r="V187" s="11">
        <f>IF(ISERROR(VLOOKUP($B187,Rose!Z$4:AE$32,4,FALSE)),,VLOOKUP($B187,Rose!Z$4:AE$32,4,FALSE))</f>
        <v>0</v>
      </c>
      <c r="W187" s="11">
        <f>IF(ISERROR(VLOOKUP($B187,Rose!AG$4:AL$32,4,FALSE)),,VLOOKUP($B187,Rose!AG$4:AL$32,4,FALSE))</f>
        <v>0</v>
      </c>
      <c r="X187" s="11">
        <f>IF(ISERROR(VLOOKUP($B187,Rose!AN$4:AS$32,4,FALSE)),,VLOOKUP($B187,Rose!AN$4:AS$32,4,FALSE))</f>
        <v>0</v>
      </c>
      <c r="Y187" s="11">
        <f>IF(ISERROR(VLOOKUP($B187,Rose!AU$4:AZ$32,4,FALSE)),,VLOOKUP($B187,Rose!AU$4:AZ$32,4,FALSE))</f>
        <v>24</v>
      </c>
      <c r="Z187" s="11">
        <f>IF(ISERROR(VLOOKUP($B187,Rose!BB$4:BG$32,4,FALSE)),,VLOOKUP($B187,Rose!BB$4:BG$32,4,FALSE))</f>
        <v>0</v>
      </c>
      <c r="AA187" s="11">
        <f>IF(ISERROR(VLOOKUP($B187,Rose!BI$4:BN$32,4,FALSE)),,VLOOKUP($B187,Rose!BI$4:BN$32,4,FALSE))</f>
        <v>0</v>
      </c>
      <c r="AB187" s="11">
        <f>IF(ISERROR(VLOOKUP($B187,Rose!BP$4:BU$32,4,FALSE)),,VLOOKUP($B187,Rose!BP$4:BU$32,4,FALSE))</f>
        <v>0</v>
      </c>
    </row>
    <row r="188" spans="1:28" ht="20" customHeight="1" x14ac:dyDescent="0.15">
      <c r="A188" s="11" t="s">
        <v>35</v>
      </c>
      <c r="B188" s="11" t="s">
        <v>843</v>
      </c>
      <c r="C188" s="11" t="s">
        <v>99</v>
      </c>
      <c r="D188" s="11">
        <v>1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Q188" s="13"/>
      <c r="R188" s="13"/>
      <c r="S188" s="11">
        <f>IF(ISERROR(VLOOKUP($B188,Rose!D$4:J$32,4,FALSE)),,VLOOKUP($B188,Rose!D$4:J$32,4,FALSE))</f>
        <v>0</v>
      </c>
      <c r="T188" s="11">
        <f>IF(ISERROR(VLOOKUP($B188,Rose!L$4:Q$32,4,FALSE)),,VLOOKUP($B188,Rose!L$4:Q$32,4,FALSE))</f>
        <v>0</v>
      </c>
      <c r="U188" s="11">
        <f>IF(ISERROR(VLOOKUP($B188,Rose!S$4:X$32,4,FALSE)),,VLOOKUP($B188,Rose!S$4:X$32,4,FALSE))</f>
        <v>0</v>
      </c>
      <c r="V188" s="11">
        <f>IF(ISERROR(VLOOKUP($B188,Rose!Z$4:AE$32,4,FALSE)),,VLOOKUP($B188,Rose!Z$4:AE$32,4,FALSE))</f>
        <v>0</v>
      </c>
      <c r="W188" s="11">
        <f>IF(ISERROR(VLOOKUP($B188,Rose!AG$4:AL$32,4,FALSE)),,VLOOKUP($B188,Rose!AG$4:AL$32,4,FALSE))</f>
        <v>0</v>
      </c>
      <c r="X188" s="11">
        <f>IF(ISERROR(VLOOKUP($B188,Rose!AN$4:AS$32,4,FALSE)),,VLOOKUP($B188,Rose!AN$4:AS$32,4,FALSE))</f>
        <v>0</v>
      </c>
      <c r="Y188" s="11">
        <f>IF(ISERROR(VLOOKUP($B188,Rose!AU$4:AZ$32,4,FALSE)),,VLOOKUP($B188,Rose!AU$4:AZ$32,4,FALSE))</f>
        <v>0</v>
      </c>
      <c r="Z188" s="11">
        <f>IF(ISERROR(VLOOKUP($B188,Rose!BB$4:BG$32,4,FALSE)),,VLOOKUP($B188,Rose!BB$4:BG$32,4,FALSE))</f>
        <v>0</v>
      </c>
      <c r="AA188" s="11">
        <f>IF(ISERROR(VLOOKUP($B188,Rose!BI$4:BN$32,4,FALSE)),,VLOOKUP($B188,Rose!BI$4:BN$32,4,FALSE))</f>
        <v>0</v>
      </c>
      <c r="AB188" s="11">
        <f>IF(ISERROR(VLOOKUP($B188,Rose!BP$4:BU$32,4,FALSE)),,VLOOKUP($B188,Rose!BP$4:BU$32,4,FALSE))</f>
        <v>0</v>
      </c>
    </row>
    <row r="189" spans="1:28" ht="20" customHeight="1" x14ac:dyDescent="0.15">
      <c r="A189" s="11" t="s">
        <v>35</v>
      </c>
      <c r="B189" s="11" t="s">
        <v>597</v>
      </c>
      <c r="C189" s="11" t="s">
        <v>664</v>
      </c>
      <c r="D189" s="11">
        <v>9</v>
      </c>
      <c r="E189" s="11">
        <v>2</v>
      </c>
      <c r="F189" s="11">
        <v>5.8125</v>
      </c>
      <c r="G189" s="11">
        <v>5.8125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Q189" s="13"/>
      <c r="R189" s="13"/>
      <c r="S189" s="11">
        <f>IF(ISERROR(VLOOKUP($B189,Rose!D$4:J$32,4,FALSE)),,VLOOKUP($B189,Rose!D$4:J$32,4,FALSE))</f>
        <v>0</v>
      </c>
      <c r="T189" s="11">
        <f>IF(ISERROR(VLOOKUP($B189,Rose!L$4:Q$32,4,FALSE)),,VLOOKUP($B189,Rose!L$4:Q$32,4,FALSE))</f>
        <v>0</v>
      </c>
      <c r="U189" s="11">
        <f>IF(ISERROR(VLOOKUP($B189,Rose!S$4:X$32,4,FALSE)),,VLOOKUP($B189,Rose!S$4:X$32,4,FALSE))</f>
        <v>0</v>
      </c>
      <c r="V189" s="11">
        <f>IF(ISERROR(VLOOKUP($B189,Rose!Z$4:AE$32,4,FALSE)),,VLOOKUP($B189,Rose!Z$4:AE$32,4,FALSE))</f>
        <v>0</v>
      </c>
      <c r="W189" s="11">
        <f>IF(ISERROR(VLOOKUP($B189,Rose!AG$4:AL$32,4,FALSE)),,VLOOKUP($B189,Rose!AG$4:AL$32,4,FALSE))</f>
        <v>0</v>
      </c>
      <c r="X189" s="11">
        <f>IF(ISERROR(VLOOKUP($B189,Rose!AN$4:AS$32,4,FALSE)),,VLOOKUP($B189,Rose!AN$4:AS$32,4,FALSE))</f>
        <v>0</v>
      </c>
      <c r="Y189" s="11">
        <f>IF(ISERROR(VLOOKUP($B189,Rose!AU$4:AZ$32,4,FALSE)),,VLOOKUP($B189,Rose!AU$4:AZ$32,4,FALSE))</f>
        <v>0</v>
      </c>
      <c r="Z189" s="11">
        <f>IF(ISERROR(VLOOKUP($B189,Rose!BB$4:BG$32,4,FALSE)),,VLOOKUP($B189,Rose!BB$4:BG$32,4,FALSE))</f>
        <v>0</v>
      </c>
      <c r="AA189" s="11">
        <f>IF(ISERROR(VLOOKUP($B189,Rose!BI$4:BN$32,4,FALSE)),,VLOOKUP($B189,Rose!BI$4:BN$32,4,FALSE))</f>
        <v>0</v>
      </c>
      <c r="AB189" s="11">
        <f>IF(ISERROR(VLOOKUP($B189,Rose!BP$4:BU$32,4,FALSE)),,VLOOKUP($B189,Rose!BP$4:BU$32,4,FALSE))</f>
        <v>0</v>
      </c>
    </row>
    <row r="190" spans="1:28" ht="20" customHeight="1" x14ac:dyDescent="0.15">
      <c r="A190" s="11" t="s">
        <v>35</v>
      </c>
      <c r="B190" s="11" t="s">
        <v>898</v>
      </c>
      <c r="C190" s="11" t="s">
        <v>519</v>
      </c>
      <c r="D190" s="11">
        <v>9</v>
      </c>
      <c r="E190" s="11">
        <v>1</v>
      </c>
      <c r="F190" s="11">
        <v>6</v>
      </c>
      <c r="G190" s="11">
        <v>6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Q190" s="13"/>
      <c r="R190" s="13"/>
      <c r="S190" s="11">
        <f>IF(ISERROR(VLOOKUP($B190,Rose!D$4:J$32,4,FALSE)),,VLOOKUP($B190,Rose!D$4:J$32,4,FALSE))</f>
        <v>0</v>
      </c>
      <c r="T190" s="11">
        <f>IF(ISERROR(VLOOKUP($B190,Rose!L$4:Q$32,4,FALSE)),,VLOOKUP($B190,Rose!L$4:Q$32,4,FALSE))</f>
        <v>0</v>
      </c>
      <c r="U190" s="11">
        <f>IF(ISERROR(VLOOKUP($B190,Rose!S$4:X$32,4,FALSE)),,VLOOKUP($B190,Rose!S$4:X$32,4,FALSE))</f>
        <v>0</v>
      </c>
      <c r="V190" s="11">
        <f>IF(ISERROR(VLOOKUP($B190,Rose!Z$4:AE$32,4,FALSE)),,VLOOKUP($B190,Rose!Z$4:AE$32,4,FALSE))</f>
        <v>0</v>
      </c>
      <c r="W190" s="11">
        <f>IF(ISERROR(VLOOKUP($B190,Rose!AG$4:AL$32,4,FALSE)),,VLOOKUP($B190,Rose!AG$4:AL$32,4,FALSE))</f>
        <v>0</v>
      </c>
      <c r="X190" s="11">
        <f>IF(ISERROR(VLOOKUP($B190,Rose!AN$4:AS$32,4,FALSE)),,VLOOKUP($B190,Rose!AN$4:AS$32,4,FALSE))</f>
        <v>0</v>
      </c>
      <c r="Y190" s="11">
        <f>IF(ISERROR(VLOOKUP($B190,Rose!AU$4:AZ$32,4,FALSE)),,VLOOKUP($B190,Rose!AU$4:AZ$32,4,FALSE))</f>
        <v>0</v>
      </c>
      <c r="Z190" s="11">
        <f>IF(ISERROR(VLOOKUP($B190,Rose!BB$4:BG$32,4,FALSE)),,VLOOKUP($B190,Rose!BB$4:BG$32,4,FALSE))</f>
        <v>0</v>
      </c>
      <c r="AA190" s="11">
        <f>IF(ISERROR(VLOOKUP($B190,Rose!BI$4:BN$32,4,FALSE)),,VLOOKUP($B190,Rose!BI$4:BN$32,4,FALSE))</f>
        <v>0</v>
      </c>
      <c r="AB190" s="11">
        <f>IF(ISERROR(VLOOKUP($B190,Rose!BP$4:BU$32,4,FALSE)),,VLOOKUP($B190,Rose!BP$4:BU$32,4,FALSE))</f>
        <v>0</v>
      </c>
    </row>
    <row r="191" spans="1:28" ht="20" customHeight="1" x14ac:dyDescent="0.15">
      <c r="A191" s="11" t="s">
        <v>35</v>
      </c>
      <c r="B191" s="11" t="s">
        <v>729</v>
      </c>
      <c r="C191" s="11" t="s">
        <v>521</v>
      </c>
      <c r="D191" s="11">
        <v>13</v>
      </c>
      <c r="E191" s="11">
        <v>10</v>
      </c>
      <c r="F191" s="11">
        <v>6.05</v>
      </c>
      <c r="G191" s="11">
        <v>6.05</v>
      </c>
      <c r="H191" s="11">
        <v>0</v>
      </c>
      <c r="I191" s="11">
        <v>0</v>
      </c>
      <c r="J191" s="11">
        <v>0</v>
      </c>
      <c r="K191" s="11">
        <v>0</v>
      </c>
      <c r="L191" s="11">
        <v>1</v>
      </c>
      <c r="M191" s="11">
        <v>2</v>
      </c>
      <c r="N191" s="11">
        <v>0</v>
      </c>
      <c r="O191" s="11">
        <v>0</v>
      </c>
      <c r="Q191" s="13"/>
      <c r="R191" s="13"/>
      <c r="S191" s="11">
        <f>IF(ISERROR(VLOOKUP($B191,Rose!D$4:J$32,4,FALSE)),,VLOOKUP($B191,Rose!D$4:J$32,4,FALSE))</f>
        <v>0</v>
      </c>
      <c r="T191" s="11">
        <f>IF(ISERROR(VLOOKUP($B191,Rose!L$4:Q$32,4,FALSE)),,VLOOKUP($B191,Rose!L$4:Q$32,4,FALSE))</f>
        <v>0</v>
      </c>
      <c r="U191" s="11">
        <f>IF(ISERROR(VLOOKUP($B191,Rose!S$4:X$32,4,FALSE)),,VLOOKUP($B191,Rose!S$4:X$32,4,FALSE))</f>
        <v>0</v>
      </c>
      <c r="V191" s="11">
        <f>IF(ISERROR(VLOOKUP($B191,Rose!Z$4:AE$32,4,FALSE)),,VLOOKUP($B191,Rose!Z$4:AE$32,4,FALSE))</f>
        <v>0</v>
      </c>
      <c r="W191" s="11">
        <f>IF(ISERROR(VLOOKUP($B191,Rose!AG$4:AL$32,4,FALSE)),,VLOOKUP($B191,Rose!AG$4:AL$32,4,FALSE))</f>
        <v>0</v>
      </c>
      <c r="X191" s="11">
        <f>IF(ISERROR(VLOOKUP($B191,Rose!AN$4:AS$32,4,FALSE)),,VLOOKUP($B191,Rose!AN$4:AS$32,4,FALSE))</f>
        <v>0</v>
      </c>
      <c r="Y191" s="11">
        <f>IF(ISERROR(VLOOKUP($B191,Rose!AU$4:AZ$32,4,FALSE)),,VLOOKUP($B191,Rose!AU$4:AZ$32,4,FALSE))</f>
        <v>0</v>
      </c>
      <c r="Z191" s="11">
        <f>IF(ISERROR(VLOOKUP($B191,Rose!BB$4:BG$32,4,FALSE)),,VLOOKUP($B191,Rose!BB$4:BG$32,4,FALSE))</f>
        <v>0</v>
      </c>
      <c r="AA191" s="11">
        <f>IF(ISERROR(VLOOKUP($B191,Rose!BI$4:BN$32,4,FALSE)),,VLOOKUP($B191,Rose!BI$4:BN$32,4,FALSE))</f>
        <v>0</v>
      </c>
      <c r="AB191" s="11">
        <f>IF(ISERROR(VLOOKUP($B191,Rose!BP$4:BU$32,4,FALSE)),,VLOOKUP($B191,Rose!BP$4:BU$32,4,FALSE))</f>
        <v>0</v>
      </c>
    </row>
    <row r="192" spans="1:28" ht="20" customHeight="1" x14ac:dyDescent="0.15">
      <c r="A192" s="11" t="s">
        <v>35</v>
      </c>
      <c r="B192" s="11" t="s">
        <v>111</v>
      </c>
      <c r="C192" s="11" t="s">
        <v>244</v>
      </c>
      <c r="D192" s="11">
        <v>24</v>
      </c>
      <c r="E192" s="11">
        <v>11</v>
      </c>
      <c r="F192" s="11">
        <v>5.8977300000000001</v>
      </c>
      <c r="G192" s="11">
        <v>5.8068200000000001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2</v>
      </c>
      <c r="N192" s="11">
        <v>0</v>
      </c>
      <c r="O192" s="11">
        <v>0</v>
      </c>
      <c r="Q192" s="13"/>
      <c r="R192" s="13"/>
      <c r="S192" s="11">
        <f>IF(ISERROR(VLOOKUP($B192,Rose!D$4:J$32,4,FALSE)),,VLOOKUP($B192,Rose!D$4:J$32,4,FALSE))</f>
        <v>0</v>
      </c>
      <c r="T192" s="11">
        <f>IF(ISERROR(VLOOKUP($B192,Rose!L$4:Q$32,4,FALSE)),,VLOOKUP($B192,Rose!L$4:Q$32,4,FALSE))</f>
        <v>0</v>
      </c>
      <c r="U192" s="11">
        <f>IF(ISERROR(VLOOKUP($B192,Rose!S$4:X$32,4,FALSE)),,VLOOKUP($B192,Rose!S$4:X$32,4,FALSE))</f>
        <v>0</v>
      </c>
      <c r="V192" s="11">
        <f>IF(ISERROR(VLOOKUP($B192,Rose!Z$4:AE$32,4,FALSE)),,VLOOKUP($B192,Rose!Z$4:AE$32,4,FALSE))</f>
        <v>15</v>
      </c>
      <c r="W192" s="11">
        <f>IF(ISERROR(VLOOKUP($B192,Rose!AG$4:AL$32,4,FALSE)),,VLOOKUP($B192,Rose!AG$4:AL$32,4,FALSE))</f>
        <v>0</v>
      </c>
      <c r="X192" s="11">
        <f>IF(ISERROR(VLOOKUP($B192,Rose!AN$4:AS$32,4,FALSE)),,VLOOKUP($B192,Rose!AN$4:AS$32,4,FALSE))</f>
        <v>0</v>
      </c>
      <c r="Y192" s="11">
        <f>IF(ISERROR(VLOOKUP($B192,Rose!AU$4:AZ$32,4,FALSE)),,VLOOKUP($B192,Rose!AU$4:AZ$32,4,FALSE))</f>
        <v>0</v>
      </c>
      <c r="Z192" s="11">
        <f>IF(ISERROR(VLOOKUP($B192,Rose!BB$4:BG$32,4,FALSE)),,VLOOKUP($B192,Rose!BB$4:BG$32,4,FALSE))</f>
        <v>0</v>
      </c>
      <c r="AA192" s="11">
        <f>IF(ISERROR(VLOOKUP($B192,Rose!BI$4:BN$32,4,FALSE)),,VLOOKUP($B192,Rose!BI$4:BN$32,4,FALSE))</f>
        <v>0</v>
      </c>
      <c r="AB192" s="11">
        <f>IF(ISERROR(VLOOKUP($B192,Rose!BP$4:BU$32,4,FALSE)),,VLOOKUP($B192,Rose!BP$4:BU$32,4,FALSE))</f>
        <v>0</v>
      </c>
    </row>
    <row r="193" spans="1:28" ht="20" customHeight="1" x14ac:dyDescent="0.15">
      <c r="A193" s="11" t="s">
        <v>35</v>
      </c>
      <c r="B193" s="11" t="s">
        <v>588</v>
      </c>
      <c r="C193" s="11" t="s">
        <v>246</v>
      </c>
      <c r="D193" s="11">
        <v>10</v>
      </c>
      <c r="E193" s="11">
        <v>18</v>
      </c>
      <c r="F193" s="11">
        <v>5.6617600000000001</v>
      </c>
      <c r="G193" s="11">
        <v>5.6053899999999999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2</v>
      </c>
      <c r="N193" s="11">
        <v>0</v>
      </c>
      <c r="O193" s="11">
        <v>0</v>
      </c>
      <c r="Q193" s="13"/>
      <c r="R193" s="13"/>
      <c r="S193" s="11">
        <f>IF(ISERROR(VLOOKUP($B193,Rose!D$4:J$32,4,FALSE)),,VLOOKUP($B193,Rose!D$4:J$32,4,FALSE))</f>
        <v>0</v>
      </c>
      <c r="T193" s="11">
        <f>IF(ISERROR(VLOOKUP($B193,Rose!L$4:Q$32,4,FALSE)),,VLOOKUP($B193,Rose!L$4:Q$32,4,FALSE))</f>
        <v>0</v>
      </c>
      <c r="U193" s="11">
        <f>IF(ISERROR(VLOOKUP($B193,Rose!S$4:X$32,4,FALSE)),,VLOOKUP($B193,Rose!S$4:X$32,4,FALSE))</f>
        <v>0</v>
      </c>
      <c r="V193" s="11">
        <f>IF(ISERROR(VLOOKUP($B193,Rose!Z$4:AE$32,4,FALSE)),,VLOOKUP($B193,Rose!Z$4:AE$32,4,FALSE))</f>
        <v>0</v>
      </c>
      <c r="W193" s="11">
        <f>IF(ISERROR(VLOOKUP($B193,Rose!AG$4:AL$32,4,FALSE)),,VLOOKUP($B193,Rose!AG$4:AL$32,4,FALSE))</f>
        <v>0</v>
      </c>
      <c r="X193" s="11">
        <f>IF(ISERROR(VLOOKUP($B193,Rose!AN$4:AS$32,4,FALSE)),,VLOOKUP($B193,Rose!AN$4:AS$32,4,FALSE))</f>
        <v>0</v>
      </c>
      <c r="Y193" s="11">
        <f>IF(ISERROR(VLOOKUP($B193,Rose!AU$4:AZ$32,4,FALSE)),,VLOOKUP($B193,Rose!AU$4:AZ$32,4,FALSE))</f>
        <v>0</v>
      </c>
      <c r="Z193" s="11">
        <f>IF(ISERROR(VLOOKUP($B193,Rose!BB$4:BG$32,4,FALSE)),,VLOOKUP($B193,Rose!BB$4:BG$32,4,FALSE))</f>
        <v>0</v>
      </c>
      <c r="AA193" s="11">
        <f>IF(ISERROR(VLOOKUP($B193,Rose!BI$4:BN$32,4,FALSE)),,VLOOKUP($B193,Rose!BI$4:BN$32,4,FALSE))</f>
        <v>0</v>
      </c>
      <c r="AB193" s="11">
        <f>IF(ISERROR(VLOOKUP($B193,Rose!BP$4:BU$32,4,FALSE)),,VLOOKUP($B193,Rose!BP$4:BU$32,4,FALSE))</f>
        <v>0</v>
      </c>
    </row>
    <row r="194" spans="1:28" ht="20" customHeight="1" x14ac:dyDescent="0.15">
      <c r="A194" s="11" t="s">
        <v>35</v>
      </c>
      <c r="B194" s="11" t="s">
        <v>479</v>
      </c>
      <c r="C194" s="11" t="s">
        <v>96</v>
      </c>
      <c r="D194" s="11">
        <v>19</v>
      </c>
      <c r="E194" s="11">
        <v>18</v>
      </c>
      <c r="F194" s="11">
        <v>6.0446799999999996</v>
      </c>
      <c r="G194" s="11">
        <v>6.27712</v>
      </c>
      <c r="H194" s="11">
        <v>2</v>
      </c>
      <c r="I194" s="11">
        <v>0</v>
      </c>
      <c r="J194" s="11">
        <v>0</v>
      </c>
      <c r="K194" s="11">
        <v>0</v>
      </c>
      <c r="L194" s="11">
        <v>1</v>
      </c>
      <c r="M194" s="11">
        <v>6</v>
      </c>
      <c r="N194" s="11">
        <v>0</v>
      </c>
      <c r="O194" s="11">
        <v>0</v>
      </c>
      <c r="Q194" s="13"/>
      <c r="R194" s="13"/>
      <c r="S194" s="11">
        <f>IF(ISERROR(VLOOKUP($B194,Rose!D$4:J$32,4,FALSE)),,VLOOKUP($B194,Rose!D$4:J$32,4,FALSE))</f>
        <v>0</v>
      </c>
      <c r="T194" s="11">
        <f>IF(ISERROR(VLOOKUP($B194,Rose!L$4:Q$32,4,FALSE)),,VLOOKUP($B194,Rose!L$4:Q$32,4,FALSE))</f>
        <v>0</v>
      </c>
      <c r="U194" s="11">
        <f>IF(ISERROR(VLOOKUP($B194,Rose!S$4:X$32,4,FALSE)),,VLOOKUP($B194,Rose!S$4:X$32,4,FALSE))</f>
        <v>0</v>
      </c>
      <c r="V194" s="11">
        <f>IF(ISERROR(VLOOKUP($B194,Rose!Z$4:AE$32,4,FALSE)),,VLOOKUP($B194,Rose!Z$4:AE$32,4,FALSE))</f>
        <v>0</v>
      </c>
      <c r="W194" s="11">
        <f>IF(ISERROR(VLOOKUP($B194,Rose!AG$4:AL$32,4,FALSE)),,VLOOKUP($B194,Rose!AG$4:AL$32,4,FALSE))</f>
        <v>0</v>
      </c>
      <c r="X194" s="11">
        <f>IF(ISERROR(VLOOKUP($B194,Rose!AN$4:AS$32,4,FALSE)),,VLOOKUP($B194,Rose!AN$4:AS$32,4,FALSE))</f>
        <v>0</v>
      </c>
      <c r="Y194" s="11">
        <f>IF(ISERROR(VLOOKUP($B194,Rose!AU$4:AZ$32,4,FALSE)),,VLOOKUP($B194,Rose!AU$4:AZ$32,4,FALSE))</f>
        <v>0</v>
      </c>
      <c r="Z194" s="11">
        <f>IF(ISERROR(VLOOKUP($B194,Rose!BB$4:BG$32,4,FALSE)),,VLOOKUP($B194,Rose!BB$4:BG$32,4,FALSE))</f>
        <v>0</v>
      </c>
      <c r="AA194" s="11">
        <f>IF(ISERROR(VLOOKUP($B194,Rose!BI$4:BN$32,4,FALSE)),,VLOOKUP($B194,Rose!BI$4:BN$32,4,FALSE))</f>
        <v>0</v>
      </c>
      <c r="AB194" s="11">
        <f>IF(ISERROR(VLOOKUP($B194,Rose!BP$4:BU$32,4,FALSE)),,VLOOKUP($B194,Rose!BP$4:BU$32,4,FALSE))</f>
        <v>3</v>
      </c>
    </row>
    <row r="195" spans="1:28" ht="20" customHeight="1" x14ac:dyDescent="0.15">
      <c r="A195" s="11" t="s">
        <v>35</v>
      </c>
      <c r="B195" s="11" t="s">
        <v>844</v>
      </c>
      <c r="C195" s="11" t="s">
        <v>517</v>
      </c>
      <c r="D195" s="11">
        <v>1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Q195" s="13"/>
      <c r="R195" s="13"/>
      <c r="S195" s="11">
        <f>IF(ISERROR(VLOOKUP($B195,Rose!D$4:J$32,4,FALSE)),,VLOOKUP($B195,Rose!D$4:J$32,4,FALSE))</f>
        <v>0</v>
      </c>
      <c r="T195" s="11">
        <f>IF(ISERROR(VLOOKUP($B195,Rose!L$4:Q$32,4,FALSE)),,VLOOKUP($B195,Rose!L$4:Q$32,4,FALSE))</f>
        <v>0</v>
      </c>
      <c r="U195" s="11">
        <f>IF(ISERROR(VLOOKUP($B195,Rose!S$4:X$32,4,FALSE)),,VLOOKUP($B195,Rose!S$4:X$32,4,FALSE))</f>
        <v>0</v>
      </c>
      <c r="V195" s="11">
        <f>IF(ISERROR(VLOOKUP($B195,Rose!Z$4:AE$32,4,FALSE)),,VLOOKUP($B195,Rose!Z$4:AE$32,4,FALSE))</f>
        <v>0</v>
      </c>
      <c r="W195" s="11">
        <f>IF(ISERROR(VLOOKUP($B195,Rose!AG$4:AL$32,4,FALSE)),,VLOOKUP($B195,Rose!AG$4:AL$32,4,FALSE))</f>
        <v>0</v>
      </c>
      <c r="X195" s="11">
        <f>IF(ISERROR(VLOOKUP($B195,Rose!AN$4:AS$32,4,FALSE)),,VLOOKUP($B195,Rose!AN$4:AS$32,4,FALSE))</f>
        <v>0</v>
      </c>
      <c r="Y195" s="11">
        <f>IF(ISERROR(VLOOKUP($B195,Rose!AU$4:AZ$32,4,FALSE)),,VLOOKUP($B195,Rose!AU$4:AZ$32,4,FALSE))</f>
        <v>0</v>
      </c>
      <c r="Z195" s="11">
        <f>IF(ISERROR(VLOOKUP($B195,Rose!BB$4:BG$32,4,FALSE)),,VLOOKUP($B195,Rose!BB$4:BG$32,4,FALSE))</f>
        <v>0</v>
      </c>
      <c r="AA195" s="11">
        <f>IF(ISERROR(VLOOKUP($B195,Rose!BI$4:BN$32,4,FALSE)),,VLOOKUP($B195,Rose!BI$4:BN$32,4,FALSE))</f>
        <v>0</v>
      </c>
      <c r="AB195" s="11">
        <f>IF(ISERROR(VLOOKUP($B195,Rose!BP$4:BU$32,4,FALSE)),,VLOOKUP($B195,Rose!BP$4:BU$32,4,FALSE))</f>
        <v>0</v>
      </c>
    </row>
    <row r="196" spans="1:28" ht="20" customHeight="1" x14ac:dyDescent="0.15">
      <c r="A196" s="11" t="s">
        <v>35</v>
      </c>
      <c r="B196" s="11" t="s">
        <v>166</v>
      </c>
      <c r="C196" s="11" t="s">
        <v>93</v>
      </c>
      <c r="D196" s="11">
        <v>21</v>
      </c>
      <c r="E196" s="11">
        <v>11</v>
      </c>
      <c r="F196" s="11">
        <v>5.9772699999999999</v>
      </c>
      <c r="G196" s="11">
        <v>6.22159</v>
      </c>
      <c r="H196" s="11">
        <v>2</v>
      </c>
      <c r="I196" s="11">
        <v>0</v>
      </c>
      <c r="J196" s="11">
        <v>0</v>
      </c>
      <c r="K196" s="11">
        <v>0</v>
      </c>
      <c r="L196" s="11">
        <v>0</v>
      </c>
      <c r="M196" s="11">
        <v>3</v>
      </c>
      <c r="N196" s="11">
        <v>2</v>
      </c>
      <c r="O196" s="11">
        <v>0</v>
      </c>
      <c r="Q196" s="13"/>
      <c r="R196" s="13"/>
      <c r="S196" s="11">
        <f>IF(ISERROR(VLOOKUP($B196,Rose!D$4:J$32,4,FALSE)),,VLOOKUP($B196,Rose!D$4:J$32,4,FALSE))</f>
        <v>0</v>
      </c>
      <c r="T196" s="11">
        <f>IF(ISERROR(VLOOKUP($B196,Rose!L$4:Q$32,4,FALSE)),,VLOOKUP($B196,Rose!L$4:Q$32,4,FALSE))</f>
        <v>0</v>
      </c>
      <c r="U196" s="11">
        <f>IF(ISERROR(VLOOKUP($B196,Rose!S$4:X$32,4,FALSE)),,VLOOKUP($B196,Rose!S$4:X$32,4,FALSE))</f>
        <v>3</v>
      </c>
      <c r="V196" s="11">
        <f>IF(ISERROR(VLOOKUP($B196,Rose!Z$4:AE$32,4,FALSE)),,VLOOKUP($B196,Rose!Z$4:AE$32,4,FALSE))</f>
        <v>0</v>
      </c>
      <c r="W196" s="11">
        <f>IF(ISERROR(VLOOKUP($B196,Rose!AG$4:AL$32,4,FALSE)),,VLOOKUP($B196,Rose!AG$4:AL$32,4,FALSE))</f>
        <v>0</v>
      </c>
      <c r="X196" s="11">
        <f>IF(ISERROR(VLOOKUP($B196,Rose!AN$4:AS$32,4,FALSE)),,VLOOKUP($B196,Rose!AN$4:AS$32,4,FALSE))</f>
        <v>0</v>
      </c>
      <c r="Y196" s="11">
        <f>IF(ISERROR(VLOOKUP($B196,Rose!AU$4:AZ$32,4,FALSE)),,VLOOKUP($B196,Rose!AU$4:AZ$32,4,FALSE))</f>
        <v>0</v>
      </c>
      <c r="Z196" s="11">
        <f>IF(ISERROR(VLOOKUP($B196,Rose!BB$4:BG$32,4,FALSE)),,VLOOKUP($B196,Rose!BB$4:BG$32,4,FALSE))</f>
        <v>0</v>
      </c>
      <c r="AA196" s="11">
        <f>IF(ISERROR(VLOOKUP($B196,Rose!BI$4:BN$32,4,FALSE)),,VLOOKUP($B196,Rose!BI$4:BN$32,4,FALSE))</f>
        <v>0</v>
      </c>
      <c r="AB196" s="11">
        <f>IF(ISERROR(VLOOKUP($B196,Rose!BP$4:BU$32,4,FALSE)),,VLOOKUP($B196,Rose!BP$4:BU$32,4,FALSE))</f>
        <v>0</v>
      </c>
    </row>
    <row r="197" spans="1:28" ht="20" customHeight="1" x14ac:dyDescent="0.15">
      <c r="A197" s="11" t="s">
        <v>35</v>
      </c>
      <c r="B197" s="11" t="s">
        <v>596</v>
      </c>
      <c r="C197" s="11" t="s">
        <v>664</v>
      </c>
      <c r="D197" s="11">
        <v>13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Q197" s="13"/>
      <c r="R197" s="13"/>
      <c r="S197" s="11">
        <f>IF(ISERROR(VLOOKUP($B197,Rose!D$4:J$32,4,FALSE)),,VLOOKUP($B197,Rose!D$4:J$32,4,FALSE))</f>
        <v>0</v>
      </c>
      <c r="T197" s="11">
        <f>IF(ISERROR(VLOOKUP($B197,Rose!L$4:Q$32,4,FALSE)),,VLOOKUP($B197,Rose!L$4:Q$32,4,FALSE))</f>
        <v>0</v>
      </c>
      <c r="U197" s="11">
        <f>IF(ISERROR(VLOOKUP($B197,Rose!S$4:X$32,4,FALSE)),,VLOOKUP($B197,Rose!S$4:X$32,4,FALSE))</f>
        <v>0</v>
      </c>
      <c r="V197" s="11">
        <f>IF(ISERROR(VLOOKUP($B197,Rose!Z$4:AE$32,4,FALSE)),,VLOOKUP($B197,Rose!Z$4:AE$32,4,FALSE))</f>
        <v>0</v>
      </c>
      <c r="W197" s="11">
        <f>IF(ISERROR(VLOOKUP($B197,Rose!AG$4:AL$32,4,FALSE)),,VLOOKUP($B197,Rose!AG$4:AL$32,4,FALSE))</f>
        <v>0</v>
      </c>
      <c r="X197" s="11">
        <f>IF(ISERROR(VLOOKUP($B197,Rose!AN$4:AS$32,4,FALSE)),,VLOOKUP($B197,Rose!AN$4:AS$32,4,FALSE))</f>
        <v>0</v>
      </c>
      <c r="Y197" s="11">
        <f>IF(ISERROR(VLOOKUP($B197,Rose!AU$4:AZ$32,4,FALSE)),,VLOOKUP($B197,Rose!AU$4:AZ$32,4,FALSE))</f>
        <v>0</v>
      </c>
      <c r="Z197" s="11">
        <f>IF(ISERROR(VLOOKUP($B197,Rose!BB$4:BG$32,4,FALSE)),,VLOOKUP($B197,Rose!BB$4:BG$32,4,FALSE))</f>
        <v>0</v>
      </c>
      <c r="AA197" s="11">
        <f>IF(ISERROR(VLOOKUP($B197,Rose!BI$4:BN$32,4,FALSE)),,VLOOKUP($B197,Rose!BI$4:BN$32,4,FALSE))</f>
        <v>0</v>
      </c>
      <c r="AB197" s="11">
        <f>IF(ISERROR(VLOOKUP($B197,Rose!BP$4:BU$32,4,FALSE)),,VLOOKUP($B197,Rose!BP$4:BU$32,4,FALSE))</f>
        <v>0</v>
      </c>
    </row>
    <row r="198" spans="1:28" ht="20" customHeight="1" x14ac:dyDescent="0.15">
      <c r="A198" s="11" t="s">
        <v>35</v>
      </c>
      <c r="B198" s="11" t="s">
        <v>238</v>
      </c>
      <c r="C198" s="11" t="s">
        <v>664</v>
      </c>
      <c r="D198" s="11">
        <v>4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Q198" s="13"/>
      <c r="R198" s="13"/>
      <c r="S198" s="11">
        <f>IF(ISERROR(VLOOKUP($B198,Rose!D$4:J$32,4,FALSE)),,VLOOKUP($B198,Rose!D$4:J$32,4,FALSE))</f>
        <v>0</v>
      </c>
      <c r="T198" s="11">
        <f>IF(ISERROR(VLOOKUP($B198,Rose!L$4:Q$32,4,FALSE)),,VLOOKUP($B198,Rose!L$4:Q$32,4,FALSE))</f>
        <v>0</v>
      </c>
      <c r="U198" s="11">
        <f>IF(ISERROR(VLOOKUP($B198,Rose!S$4:X$32,4,FALSE)),,VLOOKUP($B198,Rose!S$4:X$32,4,FALSE))</f>
        <v>0</v>
      </c>
      <c r="V198" s="11">
        <f>IF(ISERROR(VLOOKUP($B198,Rose!Z$4:AE$32,4,FALSE)),,VLOOKUP($B198,Rose!Z$4:AE$32,4,FALSE))</f>
        <v>0</v>
      </c>
      <c r="W198" s="11">
        <f>IF(ISERROR(VLOOKUP($B198,Rose!AG$4:AL$32,4,FALSE)),,VLOOKUP($B198,Rose!AG$4:AL$32,4,FALSE))</f>
        <v>0</v>
      </c>
      <c r="X198" s="11">
        <f>IF(ISERROR(VLOOKUP($B198,Rose!AN$4:AS$32,4,FALSE)),,VLOOKUP($B198,Rose!AN$4:AS$32,4,FALSE))</f>
        <v>0</v>
      </c>
      <c r="Y198" s="11">
        <f>IF(ISERROR(VLOOKUP($B198,Rose!AU$4:AZ$32,4,FALSE)),,VLOOKUP($B198,Rose!AU$4:AZ$32,4,FALSE))</f>
        <v>0</v>
      </c>
      <c r="Z198" s="11">
        <f>IF(ISERROR(VLOOKUP($B198,Rose!BB$4:BG$32,4,FALSE)),,VLOOKUP($B198,Rose!BB$4:BG$32,4,FALSE))</f>
        <v>0</v>
      </c>
      <c r="AA198" s="11">
        <f>IF(ISERROR(VLOOKUP($B198,Rose!BI$4:BN$32,4,FALSE)),,VLOOKUP($B198,Rose!BI$4:BN$32,4,FALSE))</f>
        <v>0</v>
      </c>
      <c r="AB198" s="11">
        <f>IF(ISERROR(VLOOKUP($B198,Rose!BP$4:BU$32,4,FALSE)),,VLOOKUP($B198,Rose!BP$4:BU$32,4,FALSE))</f>
        <v>0</v>
      </c>
    </row>
    <row r="199" spans="1:28" ht="20" customHeight="1" x14ac:dyDescent="0.15">
      <c r="A199" s="11" t="s">
        <v>35</v>
      </c>
      <c r="B199" s="11" t="s">
        <v>437</v>
      </c>
      <c r="C199" s="11" t="s">
        <v>342</v>
      </c>
      <c r="D199" s="11">
        <v>13</v>
      </c>
      <c r="E199" s="11">
        <v>4</v>
      </c>
      <c r="F199" s="11">
        <v>5.75</v>
      </c>
      <c r="G199" s="11">
        <v>5.625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1</v>
      </c>
      <c r="N199" s="11">
        <v>0</v>
      </c>
      <c r="O199" s="11">
        <v>0</v>
      </c>
      <c r="Q199" s="13"/>
      <c r="R199" s="13"/>
      <c r="S199" s="11">
        <f>IF(ISERROR(VLOOKUP($B199,Rose!D$4:J$32,4,FALSE)),,VLOOKUP($B199,Rose!D$4:J$32,4,FALSE))</f>
        <v>0</v>
      </c>
      <c r="T199" s="11">
        <f>IF(ISERROR(VLOOKUP($B199,Rose!L$4:Q$32,4,FALSE)),,VLOOKUP($B199,Rose!L$4:Q$32,4,FALSE))</f>
        <v>0</v>
      </c>
      <c r="U199" s="11">
        <f>IF(ISERROR(VLOOKUP($B199,Rose!S$4:X$32,4,FALSE)),,VLOOKUP($B199,Rose!S$4:X$32,4,FALSE))</f>
        <v>0</v>
      </c>
      <c r="V199" s="11">
        <f>IF(ISERROR(VLOOKUP($B199,Rose!Z$4:AE$32,4,FALSE)),,VLOOKUP($B199,Rose!Z$4:AE$32,4,FALSE))</f>
        <v>0</v>
      </c>
      <c r="W199" s="11">
        <f>IF(ISERROR(VLOOKUP($B199,Rose!AG$4:AL$32,4,FALSE)),,VLOOKUP($B199,Rose!AG$4:AL$32,4,FALSE))</f>
        <v>0</v>
      </c>
      <c r="X199" s="11">
        <f>IF(ISERROR(VLOOKUP($B199,Rose!AN$4:AS$32,4,FALSE)),,VLOOKUP($B199,Rose!AN$4:AS$32,4,FALSE))</f>
        <v>0</v>
      </c>
      <c r="Y199" s="11">
        <f>IF(ISERROR(VLOOKUP($B199,Rose!AU$4:AZ$32,4,FALSE)),,VLOOKUP($B199,Rose!AU$4:AZ$32,4,FALSE))</f>
        <v>0</v>
      </c>
      <c r="Z199" s="11">
        <f>IF(ISERROR(VLOOKUP($B199,Rose!BB$4:BG$32,4,FALSE)),,VLOOKUP($B199,Rose!BB$4:BG$32,4,FALSE))</f>
        <v>0</v>
      </c>
      <c r="AA199" s="11">
        <f>IF(ISERROR(VLOOKUP($B199,Rose!BI$4:BN$32,4,FALSE)),,VLOOKUP($B199,Rose!BI$4:BN$32,4,FALSE))</f>
        <v>0</v>
      </c>
      <c r="AB199" s="11">
        <f>IF(ISERROR(VLOOKUP($B199,Rose!BP$4:BU$32,4,FALSE)),,VLOOKUP($B199,Rose!BP$4:BU$32,4,FALSE))</f>
        <v>0</v>
      </c>
    </row>
    <row r="200" spans="1:28" ht="20" customHeight="1" x14ac:dyDescent="0.15">
      <c r="A200" s="11" t="s">
        <v>35</v>
      </c>
      <c r="B200" s="11" t="s">
        <v>331</v>
      </c>
      <c r="C200" s="11" t="s">
        <v>664</v>
      </c>
      <c r="D200" s="11">
        <v>3</v>
      </c>
      <c r="E200" s="11">
        <v>2</v>
      </c>
      <c r="F200" s="11">
        <v>6</v>
      </c>
      <c r="G200" s="11">
        <v>6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Q200" s="13"/>
      <c r="R200" s="13"/>
      <c r="S200" s="11">
        <f>IF(ISERROR(VLOOKUP($B200,Rose!D$4:J$32,4,FALSE)),,VLOOKUP($B200,Rose!D$4:J$32,4,FALSE))</f>
        <v>0</v>
      </c>
      <c r="T200" s="11">
        <f>IF(ISERROR(VLOOKUP($B200,Rose!L$4:Q$32,4,FALSE)),,VLOOKUP($B200,Rose!L$4:Q$32,4,FALSE))</f>
        <v>0</v>
      </c>
      <c r="U200" s="11">
        <f>IF(ISERROR(VLOOKUP($B200,Rose!S$4:X$32,4,FALSE)),,VLOOKUP($B200,Rose!S$4:X$32,4,FALSE))</f>
        <v>0</v>
      </c>
      <c r="V200" s="11">
        <f>IF(ISERROR(VLOOKUP($B200,Rose!Z$4:AE$32,4,FALSE)),,VLOOKUP($B200,Rose!Z$4:AE$32,4,FALSE))</f>
        <v>0</v>
      </c>
      <c r="W200" s="11">
        <f>IF(ISERROR(VLOOKUP($B200,Rose!AG$4:AL$32,4,FALSE)),,VLOOKUP($B200,Rose!AG$4:AL$32,4,FALSE))</f>
        <v>0</v>
      </c>
      <c r="X200" s="11">
        <f>IF(ISERROR(VLOOKUP($B200,Rose!AN$4:AS$32,4,FALSE)),,VLOOKUP($B200,Rose!AN$4:AS$32,4,FALSE))</f>
        <v>0</v>
      </c>
      <c r="Y200" s="11">
        <f>IF(ISERROR(VLOOKUP($B200,Rose!AU$4:AZ$32,4,FALSE)),,VLOOKUP($B200,Rose!AU$4:AZ$32,4,FALSE))</f>
        <v>0</v>
      </c>
      <c r="Z200" s="11">
        <f>IF(ISERROR(VLOOKUP($B200,Rose!BB$4:BG$32,4,FALSE)),,VLOOKUP($B200,Rose!BB$4:BG$32,4,FALSE))</f>
        <v>0</v>
      </c>
      <c r="AA200" s="11">
        <f>IF(ISERROR(VLOOKUP($B200,Rose!BI$4:BN$32,4,FALSE)),,VLOOKUP($B200,Rose!BI$4:BN$32,4,FALSE))</f>
        <v>0</v>
      </c>
      <c r="AB200" s="11">
        <f>IF(ISERROR(VLOOKUP($B200,Rose!BP$4:BU$32,4,FALSE)),,VLOOKUP($B200,Rose!BP$4:BU$32,4,FALSE))</f>
        <v>0</v>
      </c>
    </row>
    <row r="201" spans="1:28" ht="20" customHeight="1" x14ac:dyDescent="0.15">
      <c r="A201" s="11" t="s">
        <v>35</v>
      </c>
      <c r="B201" s="11" t="s">
        <v>612</v>
      </c>
      <c r="C201" s="11" t="s">
        <v>664</v>
      </c>
      <c r="D201" s="11">
        <v>3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Q201" s="13"/>
      <c r="R201" s="13"/>
      <c r="S201" s="11">
        <f>IF(ISERROR(VLOOKUP($B201,Rose!D$4:J$32,4,FALSE)),,VLOOKUP($B201,Rose!D$4:J$32,4,FALSE))</f>
        <v>0</v>
      </c>
      <c r="T201" s="11">
        <f>IF(ISERROR(VLOOKUP($B201,Rose!L$4:Q$32,4,FALSE)),,VLOOKUP($B201,Rose!L$4:Q$32,4,FALSE))</f>
        <v>0</v>
      </c>
      <c r="U201" s="11">
        <f>IF(ISERROR(VLOOKUP($B201,Rose!S$4:X$32,4,FALSE)),,VLOOKUP($B201,Rose!S$4:X$32,4,FALSE))</f>
        <v>0</v>
      </c>
      <c r="V201" s="11">
        <f>IF(ISERROR(VLOOKUP($B201,Rose!Z$4:AE$32,4,FALSE)),,VLOOKUP($B201,Rose!Z$4:AE$32,4,FALSE))</f>
        <v>0</v>
      </c>
      <c r="W201" s="11">
        <f>IF(ISERROR(VLOOKUP($B201,Rose!AG$4:AL$32,4,FALSE)),,VLOOKUP($B201,Rose!AG$4:AL$32,4,FALSE))</f>
        <v>0</v>
      </c>
      <c r="X201" s="11">
        <f>IF(ISERROR(VLOOKUP($B201,Rose!AN$4:AS$32,4,FALSE)),,VLOOKUP($B201,Rose!AN$4:AS$32,4,FALSE))</f>
        <v>0</v>
      </c>
      <c r="Y201" s="11">
        <f>IF(ISERROR(VLOOKUP($B201,Rose!AU$4:AZ$32,4,FALSE)),,VLOOKUP($B201,Rose!AU$4:AZ$32,4,FALSE))</f>
        <v>0</v>
      </c>
      <c r="Z201" s="11">
        <f>IF(ISERROR(VLOOKUP($B201,Rose!BB$4:BG$32,4,FALSE)),,VLOOKUP($B201,Rose!BB$4:BG$32,4,FALSE))</f>
        <v>0</v>
      </c>
      <c r="AA201" s="11">
        <f>IF(ISERROR(VLOOKUP($B201,Rose!BI$4:BN$32,4,FALSE)),,VLOOKUP($B201,Rose!BI$4:BN$32,4,FALSE))</f>
        <v>0</v>
      </c>
      <c r="AB201" s="11">
        <f>IF(ISERROR(VLOOKUP($B201,Rose!BP$4:BU$32,4,FALSE)),,VLOOKUP($B201,Rose!BP$4:BU$32,4,FALSE))</f>
        <v>0</v>
      </c>
    </row>
    <row r="202" spans="1:28" ht="20" customHeight="1" x14ac:dyDescent="0.15">
      <c r="A202" s="11" t="s">
        <v>35</v>
      </c>
      <c r="B202" s="11" t="s">
        <v>266</v>
      </c>
      <c r="C202" s="11" t="s">
        <v>664</v>
      </c>
      <c r="D202" s="11">
        <v>17</v>
      </c>
      <c r="E202" s="11">
        <v>1</v>
      </c>
      <c r="F202" s="11">
        <v>1.5</v>
      </c>
      <c r="G202" s="11">
        <v>1.5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Q202" s="13"/>
      <c r="R202" s="13"/>
      <c r="S202" s="11">
        <f>IF(ISERROR(VLOOKUP($B202,Rose!D$4:J$32,4,FALSE)),,VLOOKUP($B202,Rose!D$4:J$32,4,FALSE))</f>
        <v>0</v>
      </c>
      <c r="T202" s="11">
        <f>IF(ISERROR(VLOOKUP($B202,Rose!L$4:Q$32,4,FALSE)),,VLOOKUP($B202,Rose!L$4:Q$32,4,FALSE))</f>
        <v>0</v>
      </c>
      <c r="U202" s="11">
        <f>IF(ISERROR(VLOOKUP($B202,Rose!S$4:X$32,4,FALSE)),,VLOOKUP($B202,Rose!S$4:X$32,4,FALSE))</f>
        <v>0</v>
      </c>
      <c r="V202" s="11">
        <f>IF(ISERROR(VLOOKUP($B202,Rose!Z$4:AE$32,4,FALSE)),,VLOOKUP($B202,Rose!Z$4:AE$32,4,FALSE))</f>
        <v>0</v>
      </c>
      <c r="W202" s="11">
        <f>IF(ISERROR(VLOOKUP($B202,Rose!AG$4:AL$32,4,FALSE)),,VLOOKUP($B202,Rose!AG$4:AL$32,4,FALSE))</f>
        <v>0</v>
      </c>
      <c r="X202" s="11">
        <f>IF(ISERROR(VLOOKUP($B202,Rose!AN$4:AS$32,4,FALSE)),,VLOOKUP($B202,Rose!AN$4:AS$32,4,FALSE))</f>
        <v>0</v>
      </c>
      <c r="Y202" s="11">
        <f>IF(ISERROR(VLOOKUP($B202,Rose!AU$4:AZ$32,4,FALSE)),,VLOOKUP($B202,Rose!AU$4:AZ$32,4,FALSE))</f>
        <v>0</v>
      </c>
      <c r="Z202" s="11">
        <f>IF(ISERROR(VLOOKUP($B202,Rose!BB$4:BG$32,4,FALSE)),,VLOOKUP($B202,Rose!BB$4:BG$32,4,FALSE))</f>
        <v>0</v>
      </c>
      <c r="AA202" s="11">
        <f>IF(ISERROR(VLOOKUP($B202,Rose!BI$4:BN$32,4,FALSE)),,VLOOKUP($B202,Rose!BI$4:BN$32,4,FALSE))</f>
        <v>0</v>
      </c>
      <c r="AB202" s="11">
        <f>IF(ISERROR(VLOOKUP($B202,Rose!BP$4:BU$32,4,FALSE)),,VLOOKUP($B202,Rose!BP$4:BU$32,4,FALSE))</f>
        <v>0</v>
      </c>
    </row>
    <row r="203" spans="1:28" ht="20" customHeight="1" x14ac:dyDescent="0.15">
      <c r="A203" s="11" t="s">
        <v>35</v>
      </c>
      <c r="B203" s="11" t="s">
        <v>385</v>
      </c>
      <c r="C203" s="11" t="s">
        <v>246</v>
      </c>
      <c r="D203" s="11">
        <v>11</v>
      </c>
      <c r="E203" s="11">
        <v>17</v>
      </c>
      <c r="F203" s="11">
        <v>5.7637900000000002</v>
      </c>
      <c r="G203" s="11">
        <v>5.6580899999999996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4</v>
      </c>
      <c r="N203" s="11">
        <v>0</v>
      </c>
      <c r="O203" s="11">
        <v>0</v>
      </c>
      <c r="Q203" s="13"/>
      <c r="R203" s="13"/>
      <c r="S203" s="11">
        <f>IF(ISERROR(VLOOKUP($B203,Rose!D$4:J$32,4,FALSE)),,VLOOKUP($B203,Rose!D$4:J$32,4,FALSE))</f>
        <v>0</v>
      </c>
      <c r="T203" s="11">
        <f>IF(ISERROR(VLOOKUP($B203,Rose!L$4:Q$32,4,FALSE)),,VLOOKUP($B203,Rose!L$4:Q$32,4,FALSE))</f>
        <v>0</v>
      </c>
      <c r="U203" s="11">
        <f>IF(ISERROR(VLOOKUP($B203,Rose!S$4:X$32,4,FALSE)),,VLOOKUP($B203,Rose!S$4:X$32,4,FALSE))</f>
        <v>0</v>
      </c>
      <c r="V203" s="11">
        <f>IF(ISERROR(VLOOKUP($B203,Rose!Z$4:AE$32,4,FALSE)),,VLOOKUP($B203,Rose!Z$4:AE$32,4,FALSE))</f>
        <v>0</v>
      </c>
      <c r="W203" s="11">
        <f>IF(ISERROR(VLOOKUP($B203,Rose!AG$4:AL$32,4,FALSE)),,VLOOKUP($B203,Rose!AG$4:AL$32,4,FALSE))</f>
        <v>0</v>
      </c>
      <c r="X203" s="11">
        <f>IF(ISERROR(VLOOKUP($B203,Rose!AN$4:AS$32,4,FALSE)),,VLOOKUP($B203,Rose!AN$4:AS$32,4,FALSE))</f>
        <v>0</v>
      </c>
      <c r="Y203" s="11">
        <f>IF(ISERROR(VLOOKUP($B203,Rose!AU$4:AZ$32,4,FALSE)),,VLOOKUP($B203,Rose!AU$4:AZ$32,4,FALSE))</f>
        <v>0</v>
      </c>
      <c r="Z203" s="11">
        <f>IF(ISERROR(VLOOKUP($B203,Rose!BB$4:BG$32,4,FALSE)),,VLOOKUP($B203,Rose!BB$4:BG$32,4,FALSE))</f>
        <v>0</v>
      </c>
      <c r="AA203" s="11">
        <f>IF(ISERROR(VLOOKUP($B203,Rose!BI$4:BN$32,4,FALSE)),,VLOOKUP($B203,Rose!BI$4:BN$32,4,FALSE))</f>
        <v>0</v>
      </c>
      <c r="AB203" s="11">
        <f>IF(ISERROR(VLOOKUP($B203,Rose!BP$4:BU$32,4,FALSE)),,VLOOKUP($B203,Rose!BP$4:BU$32,4,FALSE))</f>
        <v>0</v>
      </c>
    </row>
    <row r="204" spans="1:28" ht="20" customHeight="1" x14ac:dyDescent="0.15">
      <c r="A204" s="11" t="s">
        <v>35</v>
      </c>
      <c r="B204" s="11" t="s">
        <v>432</v>
      </c>
      <c r="C204" s="11" t="s">
        <v>246</v>
      </c>
      <c r="D204" s="11">
        <v>14</v>
      </c>
      <c r="E204" s="11">
        <v>19</v>
      </c>
      <c r="F204" s="11">
        <v>5.8026299999999997</v>
      </c>
      <c r="G204" s="11">
        <v>5.8026299999999997</v>
      </c>
      <c r="H204" s="11">
        <v>0</v>
      </c>
      <c r="I204" s="11">
        <v>0</v>
      </c>
      <c r="J204" s="11">
        <v>0</v>
      </c>
      <c r="K204" s="11">
        <v>0</v>
      </c>
      <c r="L204" s="11">
        <v>1</v>
      </c>
      <c r="M204" s="11">
        <v>2</v>
      </c>
      <c r="N204" s="11">
        <v>0</v>
      </c>
      <c r="O204" s="11">
        <v>0</v>
      </c>
      <c r="Q204" s="13"/>
      <c r="R204" s="13"/>
      <c r="S204" s="11">
        <f>IF(ISERROR(VLOOKUP($B204,Rose!D$4:J$32,4,FALSE)),,VLOOKUP($B204,Rose!D$4:J$32,4,FALSE))</f>
        <v>0</v>
      </c>
      <c r="T204" s="11">
        <f>IF(ISERROR(VLOOKUP($B204,Rose!L$4:Q$32,4,FALSE)),,VLOOKUP($B204,Rose!L$4:Q$32,4,FALSE))</f>
        <v>0</v>
      </c>
      <c r="U204" s="11">
        <f>IF(ISERROR(VLOOKUP($B204,Rose!S$4:X$32,4,FALSE)),,VLOOKUP($B204,Rose!S$4:X$32,4,FALSE))</f>
        <v>0</v>
      </c>
      <c r="V204" s="11">
        <f>IF(ISERROR(VLOOKUP($B204,Rose!Z$4:AE$32,4,FALSE)),,VLOOKUP($B204,Rose!Z$4:AE$32,4,FALSE))</f>
        <v>0</v>
      </c>
      <c r="W204" s="11">
        <f>IF(ISERROR(VLOOKUP($B204,Rose!AG$4:AL$32,4,FALSE)),,VLOOKUP($B204,Rose!AG$4:AL$32,4,FALSE))</f>
        <v>0</v>
      </c>
      <c r="X204" s="11">
        <f>IF(ISERROR(VLOOKUP($B204,Rose!AN$4:AS$32,4,FALSE)),,VLOOKUP($B204,Rose!AN$4:AS$32,4,FALSE))</f>
        <v>0</v>
      </c>
      <c r="Y204" s="11">
        <f>IF(ISERROR(VLOOKUP($B204,Rose!AU$4:AZ$32,4,FALSE)),,VLOOKUP($B204,Rose!AU$4:AZ$32,4,FALSE))</f>
        <v>0</v>
      </c>
      <c r="Z204" s="11">
        <f>IF(ISERROR(VLOOKUP($B204,Rose!BB$4:BG$32,4,FALSE)),,VLOOKUP($B204,Rose!BB$4:BG$32,4,FALSE))</f>
        <v>0</v>
      </c>
      <c r="AA204" s="11">
        <f>IF(ISERROR(VLOOKUP($B204,Rose!BI$4:BN$32,4,FALSE)),,VLOOKUP($B204,Rose!BI$4:BN$32,4,FALSE))</f>
        <v>0</v>
      </c>
      <c r="AB204" s="11">
        <f>IF(ISERROR(VLOOKUP($B204,Rose!BP$4:BU$32,4,FALSE)),,VLOOKUP($B204,Rose!BP$4:BU$32,4,FALSE))</f>
        <v>0</v>
      </c>
    </row>
    <row r="205" spans="1:28" ht="20" customHeight="1" x14ac:dyDescent="0.15">
      <c r="A205" s="11" t="s">
        <v>35</v>
      </c>
      <c r="B205" s="11" t="s">
        <v>620</v>
      </c>
      <c r="C205" s="11" t="s">
        <v>521</v>
      </c>
      <c r="D205" s="11">
        <v>1</v>
      </c>
      <c r="E205" s="11">
        <v>1</v>
      </c>
      <c r="F205" s="11">
        <v>6</v>
      </c>
      <c r="G205" s="11">
        <v>6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Q205" s="13"/>
      <c r="R205" s="13"/>
      <c r="S205" s="11">
        <f>IF(ISERROR(VLOOKUP($B205,Rose!D$4:J$32,4,FALSE)),,VLOOKUP($B205,Rose!D$4:J$32,4,FALSE))</f>
        <v>0</v>
      </c>
      <c r="T205" s="11">
        <f>IF(ISERROR(VLOOKUP($B205,Rose!L$4:Q$32,4,FALSE)),,VLOOKUP($B205,Rose!L$4:Q$32,4,FALSE))</f>
        <v>0</v>
      </c>
      <c r="U205" s="11">
        <f>IF(ISERROR(VLOOKUP($B205,Rose!S$4:X$32,4,FALSE)),,VLOOKUP($B205,Rose!S$4:X$32,4,FALSE))</f>
        <v>0</v>
      </c>
      <c r="V205" s="11">
        <f>IF(ISERROR(VLOOKUP($B205,Rose!Z$4:AE$32,4,FALSE)),,VLOOKUP($B205,Rose!Z$4:AE$32,4,FALSE))</f>
        <v>0</v>
      </c>
      <c r="W205" s="11">
        <f>IF(ISERROR(VLOOKUP($B205,Rose!AG$4:AL$32,4,FALSE)),,VLOOKUP($B205,Rose!AG$4:AL$32,4,FALSE))</f>
        <v>0</v>
      </c>
      <c r="X205" s="11">
        <f>IF(ISERROR(VLOOKUP($B205,Rose!AN$4:AS$32,4,FALSE)),,VLOOKUP($B205,Rose!AN$4:AS$32,4,FALSE))</f>
        <v>0</v>
      </c>
      <c r="Y205" s="11">
        <f>IF(ISERROR(VLOOKUP($B205,Rose!AU$4:AZ$32,4,FALSE)),,VLOOKUP($B205,Rose!AU$4:AZ$32,4,FALSE))</f>
        <v>0</v>
      </c>
      <c r="Z205" s="11">
        <f>IF(ISERROR(VLOOKUP($B205,Rose!BB$4:BG$32,4,FALSE)),,VLOOKUP($B205,Rose!BB$4:BG$32,4,FALSE))</f>
        <v>0</v>
      </c>
      <c r="AA205" s="11">
        <f>IF(ISERROR(VLOOKUP($B205,Rose!BI$4:BN$32,4,FALSE)),,VLOOKUP($B205,Rose!BI$4:BN$32,4,FALSE))</f>
        <v>0</v>
      </c>
      <c r="AB205" s="11">
        <f>IF(ISERROR(VLOOKUP($B205,Rose!BP$4:BU$32,4,FALSE)),,VLOOKUP($B205,Rose!BP$4:BU$32,4,FALSE))</f>
        <v>0</v>
      </c>
    </row>
    <row r="206" spans="1:28" ht="20" customHeight="1" x14ac:dyDescent="0.15">
      <c r="A206" s="11" t="s">
        <v>35</v>
      </c>
      <c r="B206" s="11" t="s">
        <v>375</v>
      </c>
      <c r="C206" s="11" t="s">
        <v>94</v>
      </c>
      <c r="D206" s="11">
        <v>54</v>
      </c>
      <c r="E206" s="11">
        <v>21</v>
      </c>
      <c r="F206" s="11">
        <v>6.3511899999999999</v>
      </c>
      <c r="G206" s="11">
        <v>7.3511899999999999</v>
      </c>
      <c r="H206" s="11">
        <v>7</v>
      </c>
      <c r="I206" s="11">
        <v>0</v>
      </c>
      <c r="J206" s="11">
        <v>0</v>
      </c>
      <c r="K206" s="11">
        <v>0</v>
      </c>
      <c r="L206" s="11">
        <v>2</v>
      </c>
      <c r="M206" s="11">
        <v>2</v>
      </c>
      <c r="N206" s="11">
        <v>1</v>
      </c>
      <c r="O206" s="11">
        <v>0</v>
      </c>
      <c r="Q206" s="13"/>
      <c r="R206" s="13"/>
      <c r="S206" s="11">
        <f>IF(ISERROR(VLOOKUP($B206,Rose!D$4:J$32,4,FALSE)),,VLOOKUP($B206,Rose!D$4:J$32,4,FALSE))</f>
        <v>0</v>
      </c>
      <c r="T206" s="11">
        <f>IF(ISERROR(VLOOKUP($B206,Rose!L$4:Q$32,4,FALSE)),,VLOOKUP($B206,Rose!L$4:Q$32,4,FALSE))</f>
        <v>0</v>
      </c>
      <c r="U206" s="11">
        <f>IF(ISERROR(VLOOKUP($B206,Rose!S$4:X$32,4,FALSE)),,VLOOKUP($B206,Rose!S$4:X$32,4,FALSE))</f>
        <v>0</v>
      </c>
      <c r="V206" s="11">
        <f>IF(ISERROR(VLOOKUP($B206,Rose!Z$4:AE$32,4,FALSE)),,VLOOKUP($B206,Rose!Z$4:AE$32,4,FALSE))</f>
        <v>0</v>
      </c>
      <c r="W206" s="11">
        <f>IF(ISERROR(VLOOKUP($B206,Rose!AG$4:AL$32,4,FALSE)),,VLOOKUP($B206,Rose!AG$4:AL$32,4,FALSE))</f>
        <v>0</v>
      </c>
      <c r="X206" s="11">
        <f>IF(ISERROR(VLOOKUP($B206,Rose!AN$4:AS$32,4,FALSE)),,VLOOKUP($B206,Rose!AN$4:AS$32,4,FALSE))</f>
        <v>0</v>
      </c>
      <c r="Y206" s="11">
        <f>IF(ISERROR(VLOOKUP($B206,Rose!AU$4:AZ$32,4,FALSE)),,VLOOKUP($B206,Rose!AU$4:AZ$32,4,FALSE))</f>
        <v>0</v>
      </c>
      <c r="Z206" s="11">
        <f>IF(ISERROR(VLOOKUP($B206,Rose!BB$4:BG$32,4,FALSE)),,VLOOKUP($B206,Rose!BB$4:BG$32,4,FALSE))</f>
        <v>0</v>
      </c>
      <c r="AA206" s="11">
        <f>IF(ISERROR(VLOOKUP($B206,Rose!BI$4:BN$32,4,FALSE)),,VLOOKUP($B206,Rose!BI$4:BN$32,4,FALSE))</f>
        <v>0</v>
      </c>
      <c r="AB206" s="11">
        <f>IF(ISERROR(VLOOKUP($B206,Rose!BP$4:BU$32,4,FALSE)),,VLOOKUP($B206,Rose!BP$4:BU$32,4,FALSE))</f>
        <v>14</v>
      </c>
    </row>
    <row r="207" spans="1:28" ht="20" customHeight="1" x14ac:dyDescent="0.15">
      <c r="A207" s="11" t="s">
        <v>35</v>
      </c>
      <c r="B207" s="11" t="s">
        <v>204</v>
      </c>
      <c r="C207" s="11" t="s">
        <v>99</v>
      </c>
      <c r="D207" s="11">
        <v>38</v>
      </c>
      <c r="E207" s="11">
        <v>24</v>
      </c>
      <c r="F207" s="11">
        <v>6.2432100000000004</v>
      </c>
      <c r="G207" s="11">
        <v>6.3240499999999997</v>
      </c>
      <c r="H207" s="11">
        <v>1</v>
      </c>
      <c r="I207" s="11">
        <v>0</v>
      </c>
      <c r="J207" s="11">
        <v>0</v>
      </c>
      <c r="K207" s="11">
        <v>0</v>
      </c>
      <c r="L207" s="11">
        <v>1</v>
      </c>
      <c r="M207" s="11">
        <v>5</v>
      </c>
      <c r="N207" s="11">
        <v>0</v>
      </c>
      <c r="O207" s="11">
        <v>0</v>
      </c>
      <c r="Q207" s="13"/>
      <c r="R207" s="13"/>
      <c r="S207" s="11">
        <f>IF(ISERROR(VLOOKUP($B207,Rose!D$4:J$32,4,FALSE)),,VLOOKUP($B207,Rose!D$4:J$32,4,FALSE))</f>
        <v>0</v>
      </c>
      <c r="T207" s="11">
        <f>IF(ISERROR(VLOOKUP($B207,Rose!L$4:Q$32,4,FALSE)),,VLOOKUP($B207,Rose!L$4:Q$32,4,FALSE))</f>
        <v>0</v>
      </c>
      <c r="U207" s="11">
        <f>IF(ISERROR(VLOOKUP($B207,Rose!S$4:X$32,4,FALSE)),,VLOOKUP($B207,Rose!S$4:X$32,4,FALSE))</f>
        <v>0</v>
      </c>
      <c r="V207" s="11">
        <f>IF(ISERROR(VLOOKUP($B207,Rose!Z$4:AE$32,4,FALSE)),,VLOOKUP($B207,Rose!Z$4:AE$32,4,FALSE))</f>
        <v>0</v>
      </c>
      <c r="W207" s="11">
        <f>IF(ISERROR(VLOOKUP($B207,Rose!AG$4:AL$32,4,FALSE)),,VLOOKUP($B207,Rose!AG$4:AL$32,4,FALSE))</f>
        <v>12</v>
      </c>
      <c r="X207" s="11">
        <f>IF(ISERROR(VLOOKUP($B207,Rose!AN$4:AS$32,4,FALSE)),,VLOOKUP($B207,Rose!AN$4:AS$32,4,FALSE))</f>
        <v>0</v>
      </c>
      <c r="Y207" s="11">
        <f>IF(ISERROR(VLOOKUP($B207,Rose!AU$4:AZ$32,4,FALSE)),,VLOOKUP($B207,Rose!AU$4:AZ$32,4,FALSE))</f>
        <v>0</v>
      </c>
      <c r="Z207" s="11">
        <f>IF(ISERROR(VLOOKUP($B207,Rose!BB$4:BG$32,4,FALSE)),,VLOOKUP($B207,Rose!BB$4:BG$32,4,FALSE))</f>
        <v>0</v>
      </c>
      <c r="AA207" s="11">
        <f>IF(ISERROR(VLOOKUP($B207,Rose!BI$4:BN$32,4,FALSE)),,VLOOKUP($B207,Rose!BI$4:BN$32,4,FALSE))</f>
        <v>0</v>
      </c>
      <c r="AB207" s="11">
        <f>IF(ISERROR(VLOOKUP($B207,Rose!BP$4:BU$32,4,FALSE)),,VLOOKUP($B207,Rose!BP$4:BU$32,4,FALSE))</f>
        <v>0</v>
      </c>
    </row>
    <row r="208" spans="1:28" ht="20" customHeight="1" x14ac:dyDescent="0.15">
      <c r="A208" s="11" t="s">
        <v>35</v>
      </c>
      <c r="B208" s="11" t="s">
        <v>684</v>
      </c>
      <c r="C208" s="11" t="s">
        <v>95</v>
      </c>
      <c r="D208" s="11">
        <v>23</v>
      </c>
      <c r="E208" s="11">
        <v>15</v>
      </c>
      <c r="F208" s="11">
        <v>5.86538</v>
      </c>
      <c r="G208" s="11">
        <v>5.7615400000000001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3</v>
      </c>
      <c r="N208" s="11">
        <v>0</v>
      </c>
      <c r="O208" s="11">
        <v>0</v>
      </c>
      <c r="Q208" s="13"/>
      <c r="R208" s="13"/>
      <c r="S208" s="11">
        <f>IF(ISERROR(VLOOKUP($B208,Rose!D$4:J$32,4,FALSE)),,VLOOKUP($B208,Rose!D$4:J$32,4,FALSE))</f>
        <v>0</v>
      </c>
      <c r="T208" s="11">
        <f>IF(ISERROR(VLOOKUP($B208,Rose!L$4:Q$32,4,FALSE)),,VLOOKUP($B208,Rose!L$4:Q$32,4,FALSE))</f>
        <v>0</v>
      </c>
      <c r="U208" s="11">
        <f>IF(ISERROR(VLOOKUP($B208,Rose!S$4:X$32,4,FALSE)),,VLOOKUP($B208,Rose!S$4:X$32,4,FALSE))</f>
        <v>0</v>
      </c>
      <c r="V208" s="11">
        <f>IF(ISERROR(VLOOKUP($B208,Rose!Z$4:AE$32,4,FALSE)),,VLOOKUP($B208,Rose!Z$4:AE$32,4,FALSE))</f>
        <v>0</v>
      </c>
      <c r="W208" s="11">
        <f>IF(ISERROR(VLOOKUP($B208,Rose!AG$4:AL$32,4,FALSE)),,VLOOKUP($B208,Rose!AG$4:AL$32,4,FALSE))</f>
        <v>0</v>
      </c>
      <c r="X208" s="11">
        <f>IF(ISERROR(VLOOKUP($B208,Rose!AN$4:AS$32,4,FALSE)),,VLOOKUP($B208,Rose!AN$4:AS$32,4,FALSE))</f>
        <v>0</v>
      </c>
      <c r="Y208" s="11">
        <f>IF(ISERROR(VLOOKUP($B208,Rose!AU$4:AZ$32,4,FALSE)),,VLOOKUP($B208,Rose!AU$4:AZ$32,4,FALSE))</f>
        <v>0</v>
      </c>
      <c r="Z208" s="11">
        <f>IF(ISERROR(VLOOKUP($B208,Rose!BB$4:BG$32,4,FALSE)),,VLOOKUP($B208,Rose!BB$4:BG$32,4,FALSE))</f>
        <v>0</v>
      </c>
      <c r="AA208" s="11">
        <f>IF(ISERROR(VLOOKUP($B208,Rose!BI$4:BN$32,4,FALSE)),,VLOOKUP($B208,Rose!BI$4:BN$32,4,FALSE))</f>
        <v>0</v>
      </c>
      <c r="AB208" s="11">
        <f>IF(ISERROR(VLOOKUP($B208,Rose!BP$4:BU$32,4,FALSE)),,VLOOKUP($B208,Rose!BP$4:BU$32,4,FALSE))</f>
        <v>0</v>
      </c>
    </row>
    <row r="209" spans="1:28" ht="20" customHeight="1" x14ac:dyDescent="0.15">
      <c r="A209" s="11" t="s">
        <v>35</v>
      </c>
      <c r="B209" s="11" t="s">
        <v>167</v>
      </c>
      <c r="C209" s="11" t="s">
        <v>98</v>
      </c>
      <c r="D209" s="11">
        <v>31</v>
      </c>
      <c r="E209" s="11">
        <v>20</v>
      </c>
      <c r="F209" s="11">
        <v>6.25</v>
      </c>
      <c r="G209" s="11">
        <v>6.0750000000000002</v>
      </c>
      <c r="H209" s="11">
        <v>0</v>
      </c>
      <c r="I209" s="11">
        <v>0</v>
      </c>
      <c r="J209" s="11">
        <v>0</v>
      </c>
      <c r="K209" s="11">
        <v>0</v>
      </c>
      <c r="L209" s="11">
        <v>1</v>
      </c>
      <c r="M209" s="11">
        <v>9</v>
      </c>
      <c r="N209" s="11">
        <v>0</v>
      </c>
      <c r="O209" s="11">
        <v>0</v>
      </c>
      <c r="Q209" s="13"/>
      <c r="R209" s="13"/>
      <c r="S209" s="11">
        <f>IF(ISERROR(VLOOKUP($B209,Rose!D$4:J$32,4,FALSE)),,VLOOKUP($B209,Rose!D$4:J$32,4,FALSE))</f>
        <v>0</v>
      </c>
      <c r="T209" s="11">
        <f>IF(ISERROR(VLOOKUP($B209,Rose!L$4:Q$32,4,FALSE)),,VLOOKUP($B209,Rose!L$4:Q$32,4,FALSE))</f>
        <v>0</v>
      </c>
      <c r="U209" s="11">
        <f>IF(ISERROR(VLOOKUP($B209,Rose!S$4:X$32,4,FALSE)),,VLOOKUP($B209,Rose!S$4:X$32,4,FALSE))</f>
        <v>0</v>
      </c>
      <c r="V209" s="11">
        <f>IF(ISERROR(VLOOKUP($B209,Rose!Z$4:AE$32,4,FALSE)),,VLOOKUP($B209,Rose!Z$4:AE$32,4,FALSE))</f>
        <v>0</v>
      </c>
      <c r="W209" s="11">
        <f>IF(ISERROR(VLOOKUP($B209,Rose!AG$4:AL$32,4,FALSE)),,VLOOKUP($B209,Rose!AG$4:AL$32,4,FALSE))</f>
        <v>0</v>
      </c>
      <c r="X209" s="11">
        <f>IF(ISERROR(VLOOKUP($B209,Rose!AN$4:AS$32,4,FALSE)),,VLOOKUP($B209,Rose!AN$4:AS$32,4,FALSE))</f>
        <v>3</v>
      </c>
      <c r="Y209" s="11">
        <f>IF(ISERROR(VLOOKUP($B209,Rose!AU$4:AZ$32,4,FALSE)),,VLOOKUP($B209,Rose!AU$4:AZ$32,4,FALSE))</f>
        <v>0</v>
      </c>
      <c r="Z209" s="11">
        <f>IF(ISERROR(VLOOKUP($B209,Rose!BB$4:BG$32,4,FALSE)),,VLOOKUP($B209,Rose!BB$4:BG$32,4,FALSE))</f>
        <v>0</v>
      </c>
      <c r="AA209" s="11">
        <f>IF(ISERROR(VLOOKUP($B209,Rose!BI$4:BN$32,4,FALSE)),,VLOOKUP($B209,Rose!BI$4:BN$32,4,FALSE))</f>
        <v>0</v>
      </c>
      <c r="AB209" s="11">
        <f>IF(ISERROR(VLOOKUP($B209,Rose!BP$4:BU$32,4,FALSE)),,VLOOKUP($B209,Rose!BP$4:BU$32,4,FALSE))</f>
        <v>0</v>
      </c>
    </row>
    <row r="210" spans="1:28" ht="20" customHeight="1" x14ac:dyDescent="0.15">
      <c r="A210" s="11" t="s">
        <v>35</v>
      </c>
      <c r="B210" s="11" t="s">
        <v>845</v>
      </c>
      <c r="C210" s="11" t="s">
        <v>95</v>
      </c>
      <c r="D210" s="11">
        <v>1</v>
      </c>
      <c r="E210" s="11">
        <v>1</v>
      </c>
      <c r="F210" s="11">
        <v>6</v>
      </c>
      <c r="G210" s="11">
        <v>6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Q210" s="13"/>
      <c r="R210" s="13"/>
      <c r="S210" s="11">
        <f>IF(ISERROR(VLOOKUP($B210,Rose!D$4:J$32,4,FALSE)),,VLOOKUP($B210,Rose!D$4:J$32,4,FALSE))</f>
        <v>0</v>
      </c>
      <c r="T210" s="11">
        <f>IF(ISERROR(VLOOKUP($B210,Rose!L$4:Q$32,4,FALSE)),,VLOOKUP($B210,Rose!L$4:Q$32,4,FALSE))</f>
        <v>0</v>
      </c>
      <c r="U210" s="11">
        <f>IF(ISERROR(VLOOKUP($B210,Rose!S$4:X$32,4,FALSE)),,VLOOKUP($B210,Rose!S$4:X$32,4,FALSE))</f>
        <v>0</v>
      </c>
      <c r="V210" s="11">
        <f>IF(ISERROR(VLOOKUP($B210,Rose!Z$4:AE$32,4,FALSE)),,VLOOKUP($B210,Rose!Z$4:AE$32,4,FALSE))</f>
        <v>0</v>
      </c>
      <c r="W210" s="11">
        <f>IF(ISERROR(VLOOKUP($B210,Rose!AG$4:AL$32,4,FALSE)),,VLOOKUP($B210,Rose!AG$4:AL$32,4,FALSE))</f>
        <v>0</v>
      </c>
      <c r="X210" s="11">
        <f>IF(ISERROR(VLOOKUP($B210,Rose!AN$4:AS$32,4,FALSE)),,VLOOKUP($B210,Rose!AN$4:AS$32,4,FALSE))</f>
        <v>0</v>
      </c>
      <c r="Y210" s="11">
        <f>IF(ISERROR(VLOOKUP($B210,Rose!AU$4:AZ$32,4,FALSE)),,VLOOKUP($B210,Rose!AU$4:AZ$32,4,FALSE))</f>
        <v>0</v>
      </c>
      <c r="Z210" s="11">
        <f>IF(ISERROR(VLOOKUP($B210,Rose!BB$4:BG$32,4,FALSE)),,VLOOKUP($B210,Rose!BB$4:BG$32,4,FALSE))</f>
        <v>0</v>
      </c>
      <c r="AA210" s="11">
        <f>IF(ISERROR(VLOOKUP($B210,Rose!BI$4:BN$32,4,FALSE)),,VLOOKUP($B210,Rose!BI$4:BN$32,4,FALSE))</f>
        <v>0</v>
      </c>
      <c r="AB210" s="11">
        <f>IF(ISERROR(VLOOKUP($B210,Rose!BP$4:BU$32,4,FALSE)),,VLOOKUP($B210,Rose!BP$4:BU$32,4,FALSE))</f>
        <v>0</v>
      </c>
    </row>
    <row r="211" spans="1:28" ht="20" customHeight="1" x14ac:dyDescent="0.15">
      <c r="A211" s="11" t="s">
        <v>35</v>
      </c>
      <c r="B211" s="11" t="s">
        <v>243</v>
      </c>
      <c r="C211" s="11" t="s">
        <v>664</v>
      </c>
      <c r="D211" s="11">
        <v>22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Q211" s="13"/>
      <c r="R211" s="13"/>
      <c r="S211" s="11">
        <f>IF(ISERROR(VLOOKUP($B211,Rose!D$4:J$32,4,FALSE)),,VLOOKUP($B211,Rose!D$4:J$32,4,FALSE))</f>
        <v>0</v>
      </c>
      <c r="T211" s="11">
        <f>IF(ISERROR(VLOOKUP($B211,Rose!L$4:Q$32,4,FALSE)),,VLOOKUP($B211,Rose!L$4:Q$32,4,FALSE))</f>
        <v>0</v>
      </c>
      <c r="U211" s="11">
        <f>IF(ISERROR(VLOOKUP($B211,Rose!S$4:X$32,4,FALSE)),,VLOOKUP($B211,Rose!S$4:X$32,4,FALSE))</f>
        <v>0</v>
      </c>
      <c r="V211" s="11">
        <f>IF(ISERROR(VLOOKUP($B211,Rose!Z$4:AE$32,4,FALSE)),,VLOOKUP($B211,Rose!Z$4:AE$32,4,FALSE))</f>
        <v>0</v>
      </c>
      <c r="W211" s="11">
        <f>IF(ISERROR(VLOOKUP($B211,Rose!AG$4:AL$32,4,FALSE)),,VLOOKUP($B211,Rose!AG$4:AL$32,4,FALSE))</f>
        <v>0</v>
      </c>
      <c r="X211" s="11">
        <f>IF(ISERROR(VLOOKUP($B211,Rose!AN$4:AS$32,4,FALSE)),,VLOOKUP($B211,Rose!AN$4:AS$32,4,FALSE))</f>
        <v>0</v>
      </c>
      <c r="Y211" s="11">
        <f>IF(ISERROR(VLOOKUP($B211,Rose!AU$4:AZ$32,4,FALSE)),,VLOOKUP($B211,Rose!AU$4:AZ$32,4,FALSE))</f>
        <v>0</v>
      </c>
      <c r="Z211" s="11">
        <f>IF(ISERROR(VLOOKUP($B211,Rose!BB$4:BG$32,4,FALSE)),,VLOOKUP($B211,Rose!BB$4:BG$32,4,FALSE))</f>
        <v>0</v>
      </c>
      <c r="AA211" s="11">
        <f>IF(ISERROR(VLOOKUP($B211,Rose!BI$4:BN$32,4,FALSE)),,VLOOKUP($B211,Rose!BI$4:BN$32,4,FALSE))</f>
        <v>0</v>
      </c>
      <c r="AB211" s="11">
        <f>IF(ISERROR(VLOOKUP($B211,Rose!BP$4:BU$32,4,FALSE)),,VLOOKUP($B211,Rose!BP$4:BU$32,4,FALSE))</f>
        <v>0</v>
      </c>
    </row>
    <row r="212" spans="1:28" ht="20" customHeight="1" x14ac:dyDescent="0.15">
      <c r="A212" s="11" t="s">
        <v>35</v>
      </c>
      <c r="B212" s="11" t="s">
        <v>155</v>
      </c>
      <c r="C212" s="11" t="s">
        <v>96</v>
      </c>
      <c r="D212" s="11">
        <v>41</v>
      </c>
      <c r="E212" s="11">
        <v>12</v>
      </c>
      <c r="F212" s="11">
        <v>6.4469700000000003</v>
      </c>
      <c r="G212" s="11">
        <v>7.5123100000000003</v>
      </c>
      <c r="H212" s="11">
        <v>4</v>
      </c>
      <c r="I212" s="11">
        <v>0</v>
      </c>
      <c r="J212" s="11">
        <v>0</v>
      </c>
      <c r="K212" s="11">
        <v>0</v>
      </c>
      <c r="L212" s="11">
        <v>2</v>
      </c>
      <c r="M212" s="11">
        <v>3</v>
      </c>
      <c r="N212" s="11">
        <v>0</v>
      </c>
      <c r="O212" s="11">
        <v>0</v>
      </c>
      <c r="Q212" s="13"/>
      <c r="R212" s="13"/>
      <c r="S212" s="11">
        <f>IF(ISERROR(VLOOKUP($B212,Rose!D$4:J$32,4,FALSE)),,VLOOKUP($B212,Rose!D$4:J$32,4,FALSE))</f>
        <v>0</v>
      </c>
      <c r="T212" s="11">
        <f>IF(ISERROR(VLOOKUP($B212,Rose!L$4:Q$32,4,FALSE)),,VLOOKUP($B212,Rose!L$4:Q$32,4,FALSE))</f>
        <v>0</v>
      </c>
      <c r="U212" s="11">
        <f>IF(ISERROR(VLOOKUP($B212,Rose!S$4:X$32,4,FALSE)),,VLOOKUP($B212,Rose!S$4:X$32,4,FALSE))</f>
        <v>0</v>
      </c>
      <c r="V212" s="11">
        <f>IF(ISERROR(VLOOKUP($B212,Rose!Z$4:AE$32,4,FALSE)),,VLOOKUP($B212,Rose!Z$4:AE$32,4,FALSE))</f>
        <v>13</v>
      </c>
      <c r="W212" s="11">
        <f>IF(ISERROR(VLOOKUP($B212,Rose!AG$4:AL$32,4,FALSE)),,VLOOKUP($B212,Rose!AG$4:AL$32,4,FALSE))</f>
        <v>0</v>
      </c>
      <c r="X212" s="11">
        <f>IF(ISERROR(VLOOKUP($B212,Rose!AN$4:AS$32,4,FALSE)),,VLOOKUP($B212,Rose!AN$4:AS$32,4,FALSE))</f>
        <v>0</v>
      </c>
      <c r="Y212" s="11">
        <f>IF(ISERROR(VLOOKUP($B212,Rose!AU$4:AZ$32,4,FALSE)),,VLOOKUP($B212,Rose!AU$4:AZ$32,4,FALSE))</f>
        <v>0</v>
      </c>
      <c r="Z212" s="11">
        <f>IF(ISERROR(VLOOKUP($B212,Rose!BB$4:BG$32,4,FALSE)),,VLOOKUP($B212,Rose!BB$4:BG$32,4,FALSE))</f>
        <v>0</v>
      </c>
      <c r="AA212" s="11">
        <f>IF(ISERROR(VLOOKUP($B212,Rose!BI$4:BN$32,4,FALSE)),,VLOOKUP($B212,Rose!BI$4:BN$32,4,FALSE))</f>
        <v>0</v>
      </c>
      <c r="AB212" s="11">
        <f>IF(ISERROR(VLOOKUP($B212,Rose!BP$4:BU$32,4,FALSE)),,VLOOKUP($B212,Rose!BP$4:BU$32,4,FALSE))</f>
        <v>0</v>
      </c>
    </row>
    <row r="213" spans="1:28" ht="20" customHeight="1" x14ac:dyDescent="0.15">
      <c r="A213" s="11" t="s">
        <v>35</v>
      </c>
      <c r="B213" s="11" t="s">
        <v>212</v>
      </c>
      <c r="C213" s="11" t="s">
        <v>90</v>
      </c>
      <c r="D213" s="11">
        <v>44</v>
      </c>
      <c r="E213" s="11">
        <v>20</v>
      </c>
      <c r="F213" s="11">
        <v>6.1687500000000002</v>
      </c>
      <c r="G213" s="11">
        <v>6.4437499999999996</v>
      </c>
      <c r="H213" s="11">
        <v>2</v>
      </c>
      <c r="I213" s="11">
        <v>0</v>
      </c>
      <c r="J213" s="11">
        <v>0</v>
      </c>
      <c r="K213" s="11">
        <v>0</v>
      </c>
      <c r="L213" s="11">
        <v>1</v>
      </c>
      <c r="M213" s="11">
        <v>2</v>
      </c>
      <c r="N213" s="11">
        <v>0</v>
      </c>
      <c r="O213" s="11">
        <v>0</v>
      </c>
      <c r="Q213" s="13"/>
      <c r="R213" s="13"/>
      <c r="S213" s="11">
        <f>IF(ISERROR(VLOOKUP($B213,Rose!D$4:J$32,4,FALSE)),,VLOOKUP($B213,Rose!D$4:J$32,4,FALSE))</f>
        <v>0</v>
      </c>
      <c r="T213" s="11">
        <f>IF(ISERROR(VLOOKUP($B213,Rose!L$4:Q$32,4,FALSE)),,VLOOKUP($B213,Rose!L$4:Q$32,4,FALSE))</f>
        <v>0</v>
      </c>
      <c r="U213" s="11">
        <f>IF(ISERROR(VLOOKUP($B213,Rose!S$4:X$32,4,FALSE)),,VLOOKUP($B213,Rose!S$4:X$32,4,FALSE))</f>
        <v>0</v>
      </c>
      <c r="V213" s="11">
        <f>IF(ISERROR(VLOOKUP($B213,Rose!Z$4:AE$32,4,FALSE)),,VLOOKUP($B213,Rose!Z$4:AE$32,4,FALSE))</f>
        <v>16</v>
      </c>
      <c r="W213" s="11">
        <f>IF(ISERROR(VLOOKUP($B213,Rose!AG$4:AL$32,4,FALSE)),,VLOOKUP($B213,Rose!AG$4:AL$32,4,FALSE))</f>
        <v>0</v>
      </c>
      <c r="X213" s="11">
        <f>IF(ISERROR(VLOOKUP($B213,Rose!AN$4:AS$32,4,FALSE)),,VLOOKUP($B213,Rose!AN$4:AS$32,4,FALSE))</f>
        <v>0</v>
      </c>
      <c r="Y213" s="11">
        <f>IF(ISERROR(VLOOKUP($B213,Rose!AU$4:AZ$32,4,FALSE)),,VLOOKUP($B213,Rose!AU$4:AZ$32,4,FALSE))</f>
        <v>0</v>
      </c>
      <c r="Z213" s="11">
        <f>IF(ISERROR(VLOOKUP($B213,Rose!BB$4:BG$32,4,FALSE)),,VLOOKUP($B213,Rose!BB$4:BG$32,4,FALSE))</f>
        <v>0</v>
      </c>
      <c r="AA213" s="11">
        <f>IF(ISERROR(VLOOKUP($B213,Rose!BI$4:BN$32,4,FALSE)),,VLOOKUP($B213,Rose!BI$4:BN$32,4,FALSE))</f>
        <v>0</v>
      </c>
      <c r="AB213" s="11">
        <f>IF(ISERROR(VLOOKUP($B213,Rose!BP$4:BU$32,4,FALSE)),,VLOOKUP($B213,Rose!BP$4:BU$32,4,FALSE))</f>
        <v>0</v>
      </c>
    </row>
    <row r="214" spans="1:28" ht="20" customHeight="1" x14ac:dyDescent="0.15">
      <c r="A214" s="11" t="s">
        <v>35</v>
      </c>
      <c r="B214" s="11" t="s">
        <v>303</v>
      </c>
      <c r="C214" s="11" t="s">
        <v>664</v>
      </c>
      <c r="D214" s="11">
        <v>2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Q214" s="13"/>
      <c r="R214" s="13"/>
      <c r="S214" s="11">
        <f>IF(ISERROR(VLOOKUP($B214,Rose!D$4:J$32,4,FALSE)),,VLOOKUP($B214,Rose!D$4:J$32,4,FALSE))</f>
        <v>0</v>
      </c>
      <c r="T214" s="11">
        <f>IF(ISERROR(VLOOKUP($B214,Rose!L$4:Q$32,4,FALSE)),,VLOOKUP($B214,Rose!L$4:Q$32,4,FALSE))</f>
        <v>0</v>
      </c>
      <c r="U214" s="11">
        <f>IF(ISERROR(VLOOKUP($B214,Rose!S$4:X$32,4,FALSE)),,VLOOKUP($B214,Rose!S$4:X$32,4,FALSE))</f>
        <v>0</v>
      </c>
      <c r="V214" s="11">
        <f>IF(ISERROR(VLOOKUP($B214,Rose!Z$4:AE$32,4,FALSE)),,VLOOKUP($B214,Rose!Z$4:AE$32,4,FALSE))</f>
        <v>0</v>
      </c>
      <c r="W214" s="11">
        <f>IF(ISERROR(VLOOKUP($B214,Rose!AG$4:AL$32,4,FALSE)),,VLOOKUP($B214,Rose!AG$4:AL$32,4,FALSE))</f>
        <v>0</v>
      </c>
      <c r="X214" s="11">
        <f>IF(ISERROR(VLOOKUP($B214,Rose!AN$4:AS$32,4,FALSE)),,VLOOKUP($B214,Rose!AN$4:AS$32,4,FALSE))</f>
        <v>0</v>
      </c>
      <c r="Y214" s="11">
        <f>IF(ISERROR(VLOOKUP($B214,Rose!AU$4:AZ$32,4,FALSE)),,VLOOKUP($B214,Rose!AU$4:AZ$32,4,FALSE))</f>
        <v>0</v>
      </c>
      <c r="Z214" s="11">
        <f>IF(ISERROR(VLOOKUP($B214,Rose!BB$4:BG$32,4,FALSE)),,VLOOKUP($B214,Rose!BB$4:BG$32,4,FALSE))</f>
        <v>0</v>
      </c>
      <c r="AA214" s="11">
        <f>IF(ISERROR(VLOOKUP($B214,Rose!BI$4:BN$32,4,FALSE)),,VLOOKUP($B214,Rose!BI$4:BN$32,4,FALSE))</f>
        <v>0</v>
      </c>
      <c r="AB214" s="11">
        <f>IF(ISERROR(VLOOKUP($B214,Rose!BP$4:BU$32,4,FALSE)),,VLOOKUP($B214,Rose!BP$4:BU$32,4,FALSE))</f>
        <v>0</v>
      </c>
    </row>
    <row r="215" spans="1:28" ht="20" customHeight="1" x14ac:dyDescent="0.15">
      <c r="A215" s="11" t="s">
        <v>35</v>
      </c>
      <c r="B215" s="11" t="s">
        <v>58</v>
      </c>
      <c r="C215" s="11" t="s">
        <v>244</v>
      </c>
      <c r="D215" s="11">
        <v>15</v>
      </c>
      <c r="E215" s="11">
        <v>6</v>
      </c>
      <c r="F215" s="11">
        <v>5.6979199999999999</v>
      </c>
      <c r="G215" s="11">
        <v>5.6979199999999999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Q215" s="13"/>
      <c r="R215" s="13"/>
      <c r="S215" s="11">
        <f>IF(ISERROR(VLOOKUP($B215,Rose!D$4:J$32,4,FALSE)),,VLOOKUP($B215,Rose!D$4:J$32,4,FALSE))</f>
        <v>0</v>
      </c>
      <c r="T215" s="11">
        <f>IF(ISERROR(VLOOKUP($B215,Rose!L$4:Q$32,4,FALSE)),,VLOOKUP($B215,Rose!L$4:Q$32,4,FALSE))</f>
        <v>0</v>
      </c>
      <c r="U215" s="11">
        <f>IF(ISERROR(VLOOKUP($B215,Rose!S$4:X$32,4,FALSE)),,VLOOKUP($B215,Rose!S$4:X$32,4,FALSE))</f>
        <v>0</v>
      </c>
      <c r="V215" s="11">
        <f>IF(ISERROR(VLOOKUP($B215,Rose!Z$4:AE$32,4,FALSE)),,VLOOKUP($B215,Rose!Z$4:AE$32,4,FALSE))</f>
        <v>0</v>
      </c>
      <c r="W215" s="11">
        <f>IF(ISERROR(VLOOKUP($B215,Rose!AG$4:AL$32,4,FALSE)),,VLOOKUP($B215,Rose!AG$4:AL$32,4,FALSE))</f>
        <v>0</v>
      </c>
      <c r="X215" s="11">
        <f>IF(ISERROR(VLOOKUP($B215,Rose!AN$4:AS$32,4,FALSE)),,VLOOKUP($B215,Rose!AN$4:AS$32,4,FALSE))</f>
        <v>0</v>
      </c>
      <c r="Y215" s="11">
        <f>IF(ISERROR(VLOOKUP($B215,Rose!AU$4:AZ$32,4,FALSE)),,VLOOKUP($B215,Rose!AU$4:AZ$32,4,FALSE))</f>
        <v>0</v>
      </c>
      <c r="Z215" s="11">
        <f>IF(ISERROR(VLOOKUP($B215,Rose!BB$4:BG$32,4,FALSE)),,VLOOKUP($B215,Rose!BB$4:BG$32,4,FALSE))</f>
        <v>0</v>
      </c>
      <c r="AA215" s="11">
        <f>IF(ISERROR(VLOOKUP($B215,Rose!BI$4:BN$32,4,FALSE)),,VLOOKUP($B215,Rose!BI$4:BN$32,4,FALSE))</f>
        <v>0</v>
      </c>
      <c r="AB215" s="11">
        <f>IF(ISERROR(VLOOKUP($B215,Rose!BP$4:BU$32,4,FALSE)),,VLOOKUP($B215,Rose!BP$4:BU$32,4,FALSE))</f>
        <v>0</v>
      </c>
    </row>
    <row r="216" spans="1:28" ht="20" customHeight="1" x14ac:dyDescent="0.15">
      <c r="A216" s="11" t="s">
        <v>35</v>
      </c>
      <c r="B216" s="11" t="s">
        <v>460</v>
      </c>
      <c r="C216" s="11" t="s">
        <v>121</v>
      </c>
      <c r="D216" s="11">
        <v>22</v>
      </c>
      <c r="E216" s="11">
        <v>15</v>
      </c>
      <c r="F216" s="11">
        <v>5.7958800000000004</v>
      </c>
      <c r="G216" s="11">
        <v>5.9224399999999999</v>
      </c>
      <c r="H216" s="11">
        <v>1</v>
      </c>
      <c r="I216" s="11">
        <v>0</v>
      </c>
      <c r="J216" s="11">
        <v>0</v>
      </c>
      <c r="K216" s="11">
        <v>0</v>
      </c>
      <c r="L216" s="11">
        <v>1</v>
      </c>
      <c r="M216" s="11">
        <v>2</v>
      </c>
      <c r="N216" s="11">
        <v>2</v>
      </c>
      <c r="O216" s="11">
        <v>0</v>
      </c>
      <c r="Q216" s="13"/>
      <c r="R216" s="13"/>
      <c r="S216" s="11">
        <f>IF(ISERROR(VLOOKUP($B216,Rose!D$4:J$32,4,FALSE)),,VLOOKUP($B216,Rose!D$4:J$32,4,FALSE))</f>
        <v>0</v>
      </c>
      <c r="T216" s="11">
        <f>IF(ISERROR(VLOOKUP($B216,Rose!L$4:Q$32,4,FALSE)),,VLOOKUP($B216,Rose!L$4:Q$32,4,FALSE))</f>
        <v>0</v>
      </c>
      <c r="U216" s="11">
        <f>IF(ISERROR(VLOOKUP($B216,Rose!S$4:X$32,4,FALSE)),,VLOOKUP($B216,Rose!S$4:X$32,4,FALSE))</f>
        <v>0</v>
      </c>
      <c r="V216" s="11">
        <f>IF(ISERROR(VLOOKUP($B216,Rose!Z$4:AE$32,4,FALSE)),,VLOOKUP($B216,Rose!Z$4:AE$32,4,FALSE))</f>
        <v>0</v>
      </c>
      <c r="W216" s="11">
        <f>IF(ISERROR(VLOOKUP($B216,Rose!AG$4:AL$32,4,FALSE)),,VLOOKUP($B216,Rose!AG$4:AL$32,4,FALSE))</f>
        <v>0</v>
      </c>
      <c r="X216" s="11">
        <f>IF(ISERROR(VLOOKUP($B216,Rose!AN$4:AS$32,4,FALSE)),,VLOOKUP($B216,Rose!AN$4:AS$32,4,FALSE))</f>
        <v>0</v>
      </c>
      <c r="Y216" s="11">
        <f>IF(ISERROR(VLOOKUP($B216,Rose!AU$4:AZ$32,4,FALSE)),,VLOOKUP($B216,Rose!AU$4:AZ$32,4,FALSE))</f>
        <v>0</v>
      </c>
      <c r="Z216" s="11">
        <f>IF(ISERROR(VLOOKUP($B216,Rose!BB$4:BG$32,4,FALSE)),,VLOOKUP($B216,Rose!BB$4:BG$32,4,FALSE))</f>
        <v>0</v>
      </c>
      <c r="AA216" s="11">
        <f>IF(ISERROR(VLOOKUP($B216,Rose!BI$4:BN$32,4,FALSE)),,VLOOKUP($B216,Rose!BI$4:BN$32,4,FALSE))</f>
        <v>0</v>
      </c>
      <c r="AB216" s="11">
        <f>IF(ISERROR(VLOOKUP($B216,Rose!BP$4:BU$32,4,FALSE)),,VLOOKUP($B216,Rose!BP$4:BU$32,4,FALSE))</f>
        <v>0</v>
      </c>
    </row>
    <row r="217" spans="1:28" ht="20" customHeight="1" x14ac:dyDescent="0.15">
      <c r="A217" s="11" t="s">
        <v>35</v>
      </c>
      <c r="B217" s="11" t="s">
        <v>763</v>
      </c>
      <c r="C217" s="11" t="s">
        <v>664</v>
      </c>
      <c r="D217" s="11">
        <v>1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Q217" s="13"/>
      <c r="R217" s="13"/>
      <c r="S217" s="11">
        <f>IF(ISERROR(VLOOKUP($B217,Rose!D$4:J$32,4,FALSE)),,VLOOKUP($B217,Rose!D$4:J$32,4,FALSE))</f>
        <v>0</v>
      </c>
      <c r="T217" s="11">
        <f>IF(ISERROR(VLOOKUP($B217,Rose!L$4:Q$32,4,FALSE)),,VLOOKUP($B217,Rose!L$4:Q$32,4,FALSE))</f>
        <v>0</v>
      </c>
      <c r="U217" s="11">
        <f>IF(ISERROR(VLOOKUP($B217,Rose!S$4:X$32,4,FALSE)),,VLOOKUP($B217,Rose!S$4:X$32,4,FALSE))</f>
        <v>0</v>
      </c>
      <c r="V217" s="11">
        <f>IF(ISERROR(VLOOKUP($B217,Rose!Z$4:AE$32,4,FALSE)),,VLOOKUP($B217,Rose!Z$4:AE$32,4,FALSE))</f>
        <v>0</v>
      </c>
      <c r="W217" s="11">
        <f>IF(ISERROR(VLOOKUP($B217,Rose!AG$4:AL$32,4,FALSE)),,VLOOKUP($B217,Rose!AG$4:AL$32,4,FALSE))</f>
        <v>0</v>
      </c>
      <c r="X217" s="11">
        <f>IF(ISERROR(VLOOKUP($B217,Rose!AN$4:AS$32,4,FALSE)),,VLOOKUP($B217,Rose!AN$4:AS$32,4,FALSE))</f>
        <v>0</v>
      </c>
      <c r="Y217" s="11">
        <f>IF(ISERROR(VLOOKUP($B217,Rose!AU$4:AZ$32,4,FALSE)),,VLOOKUP($B217,Rose!AU$4:AZ$32,4,FALSE))</f>
        <v>0</v>
      </c>
      <c r="Z217" s="11">
        <f>IF(ISERROR(VLOOKUP($B217,Rose!BB$4:BG$32,4,FALSE)),,VLOOKUP($B217,Rose!BB$4:BG$32,4,FALSE))</f>
        <v>0</v>
      </c>
      <c r="AA217" s="11">
        <f>IF(ISERROR(VLOOKUP($B217,Rose!BI$4:BN$32,4,FALSE)),,VLOOKUP($B217,Rose!BI$4:BN$32,4,FALSE))</f>
        <v>0</v>
      </c>
      <c r="AB217" s="11">
        <f>IF(ISERROR(VLOOKUP($B217,Rose!BP$4:BU$32,4,FALSE)),,VLOOKUP($B217,Rose!BP$4:BU$32,4,FALSE))</f>
        <v>0</v>
      </c>
    </row>
    <row r="218" spans="1:28" ht="20" customHeight="1" x14ac:dyDescent="0.15">
      <c r="A218" s="11" t="s">
        <v>35</v>
      </c>
      <c r="B218" s="11" t="s">
        <v>590</v>
      </c>
      <c r="C218" s="11" t="s">
        <v>517</v>
      </c>
      <c r="D218" s="11">
        <v>22</v>
      </c>
      <c r="E218" s="11">
        <v>23</v>
      </c>
      <c r="F218" s="11">
        <v>5.9836999999999998</v>
      </c>
      <c r="G218" s="11">
        <v>6.2989199999999999</v>
      </c>
      <c r="H218" s="11">
        <v>3</v>
      </c>
      <c r="I218" s="11">
        <v>0</v>
      </c>
      <c r="J218" s="11">
        <v>0</v>
      </c>
      <c r="K218" s="11">
        <v>0</v>
      </c>
      <c r="L218" s="11">
        <v>0</v>
      </c>
      <c r="M218" s="11">
        <v>4</v>
      </c>
      <c r="N218" s="11">
        <v>0</v>
      </c>
      <c r="O218" s="11">
        <v>0</v>
      </c>
      <c r="Q218" s="13"/>
      <c r="R218" s="13"/>
      <c r="S218" s="11">
        <f>IF(ISERROR(VLOOKUP($B218,Rose!D$4:J$32,4,FALSE)),,VLOOKUP($B218,Rose!D$4:J$32,4,FALSE))</f>
        <v>0</v>
      </c>
      <c r="T218" s="11">
        <f>IF(ISERROR(VLOOKUP($B218,Rose!L$4:Q$32,4,FALSE)),,VLOOKUP($B218,Rose!L$4:Q$32,4,FALSE))</f>
        <v>0</v>
      </c>
      <c r="U218" s="11">
        <f>IF(ISERROR(VLOOKUP($B218,Rose!S$4:X$32,4,FALSE)),,VLOOKUP($B218,Rose!S$4:X$32,4,FALSE))</f>
        <v>0</v>
      </c>
      <c r="V218" s="11">
        <f>IF(ISERROR(VLOOKUP($B218,Rose!Z$4:AE$32,4,FALSE)),,VLOOKUP($B218,Rose!Z$4:AE$32,4,FALSE))</f>
        <v>0</v>
      </c>
      <c r="W218" s="11">
        <f>IF(ISERROR(VLOOKUP($B218,Rose!AG$4:AL$32,4,FALSE)),,VLOOKUP($B218,Rose!AG$4:AL$32,4,FALSE))</f>
        <v>0</v>
      </c>
      <c r="X218" s="11">
        <f>IF(ISERROR(VLOOKUP($B218,Rose!AN$4:AS$32,4,FALSE)),,VLOOKUP($B218,Rose!AN$4:AS$32,4,FALSE))</f>
        <v>0</v>
      </c>
      <c r="Y218" s="11">
        <f>IF(ISERROR(VLOOKUP($B218,Rose!AU$4:AZ$32,4,FALSE)),,VLOOKUP($B218,Rose!AU$4:AZ$32,4,FALSE))</f>
        <v>9</v>
      </c>
      <c r="Z218" s="11">
        <f>IF(ISERROR(VLOOKUP($B218,Rose!BB$4:BG$32,4,FALSE)),,VLOOKUP($B218,Rose!BB$4:BG$32,4,FALSE))</f>
        <v>0</v>
      </c>
      <c r="AA218" s="11">
        <f>IF(ISERROR(VLOOKUP($B218,Rose!BI$4:BN$32,4,FALSE)),,VLOOKUP($B218,Rose!BI$4:BN$32,4,FALSE))</f>
        <v>0</v>
      </c>
      <c r="AB218" s="11">
        <f>IF(ISERROR(VLOOKUP($B218,Rose!BP$4:BU$32,4,FALSE)),,VLOOKUP($B218,Rose!BP$4:BU$32,4,FALSE))</f>
        <v>0</v>
      </c>
    </row>
    <row r="219" spans="1:28" ht="20" customHeight="1" x14ac:dyDescent="0.15">
      <c r="A219" s="11" t="s">
        <v>35</v>
      </c>
      <c r="B219" s="11" t="s">
        <v>279</v>
      </c>
      <c r="C219" s="11" t="s">
        <v>96</v>
      </c>
      <c r="D219" s="11">
        <v>34</v>
      </c>
      <c r="E219" s="11">
        <v>10</v>
      </c>
      <c r="F219" s="11">
        <v>5.6777800000000003</v>
      </c>
      <c r="G219" s="11">
        <v>5.9486100000000004</v>
      </c>
      <c r="H219" s="11">
        <v>1</v>
      </c>
      <c r="I219" s="11">
        <v>0</v>
      </c>
      <c r="J219" s="11">
        <v>0</v>
      </c>
      <c r="K219" s="11">
        <v>0</v>
      </c>
      <c r="L219" s="11">
        <v>0</v>
      </c>
      <c r="M219" s="11">
        <v>1</v>
      </c>
      <c r="N219" s="11">
        <v>0</v>
      </c>
      <c r="O219" s="11">
        <v>0</v>
      </c>
      <c r="Q219" s="13"/>
      <c r="R219" s="13"/>
      <c r="S219" s="11">
        <f>IF(ISERROR(VLOOKUP($B219,Rose!D$4:J$32,4,FALSE)),,VLOOKUP($B219,Rose!D$4:J$32,4,FALSE))</f>
        <v>0</v>
      </c>
      <c r="T219" s="11">
        <f>IF(ISERROR(VLOOKUP($B219,Rose!L$4:Q$32,4,FALSE)),,VLOOKUP($B219,Rose!L$4:Q$32,4,FALSE))</f>
        <v>0</v>
      </c>
      <c r="U219" s="11">
        <f>IF(ISERROR(VLOOKUP($B219,Rose!S$4:X$32,4,FALSE)),,VLOOKUP($B219,Rose!S$4:X$32,4,FALSE))</f>
        <v>0</v>
      </c>
      <c r="V219" s="11">
        <f>IF(ISERROR(VLOOKUP($B219,Rose!Z$4:AE$32,4,FALSE)),,VLOOKUP($B219,Rose!Z$4:AE$32,4,FALSE))</f>
        <v>0</v>
      </c>
      <c r="W219" s="11">
        <f>IF(ISERROR(VLOOKUP($B219,Rose!AG$4:AL$32,4,FALSE)),,VLOOKUP($B219,Rose!AG$4:AL$32,4,FALSE))</f>
        <v>0</v>
      </c>
      <c r="X219" s="11">
        <f>IF(ISERROR(VLOOKUP($B219,Rose!AN$4:AS$32,4,FALSE)),,VLOOKUP($B219,Rose!AN$4:AS$32,4,FALSE))</f>
        <v>0</v>
      </c>
      <c r="Y219" s="11">
        <f>IF(ISERROR(VLOOKUP($B219,Rose!AU$4:AZ$32,4,FALSE)),,VLOOKUP($B219,Rose!AU$4:AZ$32,4,FALSE))</f>
        <v>0</v>
      </c>
      <c r="Z219" s="11">
        <f>IF(ISERROR(VLOOKUP($B219,Rose!BB$4:BG$32,4,FALSE)),,VLOOKUP($B219,Rose!BB$4:BG$32,4,FALSE))</f>
        <v>15</v>
      </c>
      <c r="AA219" s="11">
        <f>IF(ISERROR(VLOOKUP($B219,Rose!BI$4:BN$32,4,FALSE)),,VLOOKUP($B219,Rose!BI$4:BN$32,4,FALSE))</f>
        <v>0</v>
      </c>
      <c r="AB219" s="11">
        <f>IF(ISERROR(VLOOKUP($B219,Rose!BP$4:BU$32,4,FALSE)),,VLOOKUP($B219,Rose!BP$4:BU$32,4,FALSE))</f>
        <v>0</v>
      </c>
    </row>
    <row r="220" spans="1:28" ht="20" customHeight="1" x14ac:dyDescent="0.15">
      <c r="A220" s="11" t="s">
        <v>35</v>
      </c>
      <c r="B220" s="11" t="s">
        <v>265</v>
      </c>
      <c r="C220" s="11" t="s">
        <v>521</v>
      </c>
      <c r="D220" s="11">
        <v>38</v>
      </c>
      <c r="E220" s="11">
        <v>22</v>
      </c>
      <c r="F220" s="11">
        <v>6.2261899999999999</v>
      </c>
      <c r="G220" s="11">
        <v>6.7381000000000002</v>
      </c>
      <c r="H220" s="11">
        <v>3</v>
      </c>
      <c r="I220" s="11">
        <v>0</v>
      </c>
      <c r="J220" s="11">
        <v>0</v>
      </c>
      <c r="K220" s="11">
        <v>0</v>
      </c>
      <c r="L220" s="11">
        <v>3</v>
      </c>
      <c r="M220" s="11">
        <v>2</v>
      </c>
      <c r="N220" s="11">
        <v>0</v>
      </c>
      <c r="O220" s="11">
        <v>0</v>
      </c>
      <c r="Q220" s="13"/>
      <c r="R220" s="13"/>
      <c r="S220" s="11">
        <f>IF(ISERROR(VLOOKUP($B220,Rose!D$4:J$32,4,FALSE)),,VLOOKUP($B220,Rose!D$4:J$32,4,FALSE))</f>
        <v>0</v>
      </c>
      <c r="T220" s="11">
        <f>IF(ISERROR(VLOOKUP($B220,Rose!L$4:Q$32,4,FALSE)),,VLOOKUP($B220,Rose!L$4:Q$32,4,FALSE))</f>
        <v>0</v>
      </c>
      <c r="U220" s="11">
        <f>IF(ISERROR(VLOOKUP($B220,Rose!S$4:X$32,4,FALSE)),,VLOOKUP($B220,Rose!S$4:X$32,4,FALSE))</f>
        <v>0</v>
      </c>
      <c r="V220" s="11">
        <f>IF(ISERROR(VLOOKUP($B220,Rose!Z$4:AE$32,4,FALSE)),,VLOOKUP($B220,Rose!Z$4:AE$32,4,FALSE))</f>
        <v>0</v>
      </c>
      <c r="W220" s="11">
        <f>IF(ISERROR(VLOOKUP($B220,Rose!AG$4:AL$32,4,FALSE)),,VLOOKUP($B220,Rose!AG$4:AL$32,4,FALSE))</f>
        <v>0</v>
      </c>
      <c r="X220" s="11">
        <f>IF(ISERROR(VLOOKUP($B220,Rose!AN$4:AS$32,4,FALSE)),,VLOOKUP($B220,Rose!AN$4:AS$32,4,FALSE))</f>
        <v>30</v>
      </c>
      <c r="Y220" s="11">
        <f>IF(ISERROR(VLOOKUP($B220,Rose!AU$4:AZ$32,4,FALSE)),,VLOOKUP($B220,Rose!AU$4:AZ$32,4,FALSE))</f>
        <v>0</v>
      </c>
      <c r="Z220" s="11">
        <f>IF(ISERROR(VLOOKUP($B220,Rose!BB$4:BG$32,4,FALSE)),,VLOOKUP($B220,Rose!BB$4:BG$32,4,FALSE))</f>
        <v>0</v>
      </c>
      <c r="AA220" s="11">
        <f>IF(ISERROR(VLOOKUP($B220,Rose!BI$4:BN$32,4,FALSE)),,VLOOKUP($B220,Rose!BI$4:BN$32,4,FALSE))</f>
        <v>0</v>
      </c>
      <c r="AB220" s="11">
        <f>IF(ISERROR(VLOOKUP($B220,Rose!BP$4:BU$32,4,FALSE)),,VLOOKUP($B220,Rose!BP$4:BU$32,4,FALSE))</f>
        <v>0</v>
      </c>
    </row>
    <row r="221" spans="1:28" ht="20" customHeight="1" x14ac:dyDescent="0.15">
      <c r="A221" s="11" t="s">
        <v>35</v>
      </c>
      <c r="B221" s="11" t="s">
        <v>591</v>
      </c>
      <c r="C221" s="11" t="s">
        <v>90</v>
      </c>
      <c r="D221" s="11">
        <v>16</v>
      </c>
      <c r="E221" s="11">
        <v>3</v>
      </c>
      <c r="F221" s="11">
        <v>6</v>
      </c>
      <c r="G221" s="11">
        <v>6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Q221" s="13"/>
      <c r="S221" s="11">
        <f>IF(ISERROR(VLOOKUP($B221,Rose!D$4:J$32,4,FALSE)),,VLOOKUP($B221,Rose!D$4:J$32,4,FALSE))</f>
        <v>0</v>
      </c>
      <c r="T221" s="11">
        <f>IF(ISERROR(VLOOKUP($B221,Rose!L$4:Q$32,4,FALSE)),,VLOOKUP($B221,Rose!L$4:Q$32,4,FALSE))</f>
        <v>0</v>
      </c>
      <c r="U221" s="11">
        <f>IF(ISERROR(VLOOKUP($B221,Rose!S$4:X$32,4,FALSE)),,VLOOKUP($B221,Rose!S$4:X$32,4,FALSE))</f>
        <v>0</v>
      </c>
      <c r="V221" s="11">
        <f>IF(ISERROR(VLOOKUP($B221,Rose!Z$4:AE$32,4,FALSE)),,VLOOKUP($B221,Rose!Z$4:AE$32,4,FALSE))</f>
        <v>0</v>
      </c>
      <c r="W221" s="11">
        <f>IF(ISERROR(VLOOKUP($B221,Rose!AG$4:AL$32,4,FALSE)),,VLOOKUP($B221,Rose!AG$4:AL$32,4,FALSE))</f>
        <v>0</v>
      </c>
      <c r="X221" s="11">
        <f>IF(ISERROR(VLOOKUP($B221,Rose!AN$4:AS$32,4,FALSE)),,VLOOKUP($B221,Rose!AN$4:AS$32,4,FALSE))</f>
        <v>0</v>
      </c>
      <c r="Y221" s="11">
        <f>IF(ISERROR(VLOOKUP($B221,Rose!AU$4:AZ$32,4,FALSE)),,VLOOKUP($B221,Rose!AU$4:AZ$32,4,FALSE))</f>
        <v>0</v>
      </c>
      <c r="Z221" s="11">
        <f>IF(ISERROR(VLOOKUP($B221,Rose!BB$4:BG$32,4,FALSE)),,VLOOKUP($B221,Rose!BB$4:BG$32,4,FALSE))</f>
        <v>0</v>
      </c>
      <c r="AA221" s="11">
        <f>IF(ISERROR(VLOOKUP($B221,Rose!BI$4:BN$32,4,FALSE)),,VLOOKUP($B221,Rose!BI$4:BN$32,4,FALSE))</f>
        <v>0</v>
      </c>
      <c r="AB221" s="11">
        <f>IF(ISERROR(VLOOKUP($B221,Rose!BP$4:BU$32,4,FALSE)),,VLOOKUP($B221,Rose!BP$4:BU$32,4,FALSE))</f>
        <v>0</v>
      </c>
    </row>
    <row r="222" spans="1:28" ht="20" customHeight="1" x14ac:dyDescent="0.15">
      <c r="A222" s="11" t="s">
        <v>35</v>
      </c>
      <c r="B222" s="11" t="s">
        <v>480</v>
      </c>
      <c r="C222" s="11" t="s">
        <v>121</v>
      </c>
      <c r="D222" s="11">
        <v>19</v>
      </c>
      <c r="E222" s="11">
        <v>21</v>
      </c>
      <c r="F222" s="11">
        <v>5.7208300000000003</v>
      </c>
      <c r="G222" s="11">
        <v>5.5973199999999999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3</v>
      </c>
      <c r="N222" s="11">
        <v>1</v>
      </c>
      <c r="O222" s="11">
        <v>0</v>
      </c>
      <c r="Q222" s="13"/>
      <c r="S222" s="11">
        <f>IF(ISERROR(VLOOKUP($B222,Rose!D$4:J$32,4,FALSE)),,VLOOKUP($B222,Rose!D$4:J$32,4,FALSE))</f>
        <v>0</v>
      </c>
      <c r="T222" s="11">
        <f>IF(ISERROR(VLOOKUP($B222,Rose!L$4:Q$32,4,FALSE)),,VLOOKUP($B222,Rose!L$4:Q$32,4,FALSE))</f>
        <v>0</v>
      </c>
      <c r="U222" s="11">
        <f>IF(ISERROR(VLOOKUP($B222,Rose!S$4:X$32,4,FALSE)),,VLOOKUP($B222,Rose!S$4:X$32,4,FALSE))</f>
        <v>0</v>
      </c>
      <c r="V222" s="11">
        <f>IF(ISERROR(VLOOKUP($B222,Rose!Z$4:AE$32,4,FALSE)),,VLOOKUP($B222,Rose!Z$4:AE$32,4,FALSE))</f>
        <v>0</v>
      </c>
      <c r="W222" s="11">
        <f>IF(ISERROR(VLOOKUP($B222,Rose!AG$4:AL$32,4,FALSE)),,VLOOKUP($B222,Rose!AG$4:AL$32,4,FALSE))</f>
        <v>0</v>
      </c>
      <c r="X222" s="11">
        <f>IF(ISERROR(VLOOKUP($B222,Rose!AN$4:AS$32,4,FALSE)),,VLOOKUP($B222,Rose!AN$4:AS$32,4,FALSE))</f>
        <v>0</v>
      </c>
      <c r="Y222" s="11">
        <f>IF(ISERROR(VLOOKUP($B222,Rose!AU$4:AZ$32,4,FALSE)),,VLOOKUP($B222,Rose!AU$4:AZ$32,4,FALSE))</f>
        <v>0</v>
      </c>
      <c r="Z222" s="11">
        <f>IF(ISERROR(VLOOKUP($B222,Rose!BB$4:BG$32,4,FALSE)),,VLOOKUP($B222,Rose!BB$4:BG$32,4,FALSE))</f>
        <v>0</v>
      </c>
      <c r="AA222" s="11">
        <f>IF(ISERROR(VLOOKUP($B222,Rose!BI$4:BN$32,4,FALSE)),,VLOOKUP($B222,Rose!BI$4:BN$32,4,FALSE))</f>
        <v>20</v>
      </c>
      <c r="AB222" s="11">
        <f>IF(ISERROR(VLOOKUP($B222,Rose!BP$4:BU$32,4,FALSE)),,VLOOKUP($B222,Rose!BP$4:BU$32,4,FALSE))</f>
        <v>0</v>
      </c>
    </row>
    <row r="223" spans="1:28" ht="20" customHeight="1" x14ac:dyDescent="0.15">
      <c r="A223" s="11" t="s">
        <v>35</v>
      </c>
      <c r="B223" s="11" t="s">
        <v>606</v>
      </c>
      <c r="C223" s="11" t="s">
        <v>519</v>
      </c>
      <c r="D223" s="11">
        <v>7</v>
      </c>
      <c r="E223" s="11">
        <v>16</v>
      </c>
      <c r="F223" s="11">
        <v>5.7109399999999999</v>
      </c>
      <c r="G223" s="11">
        <v>5.8671899999999999</v>
      </c>
      <c r="H223" s="11">
        <v>1</v>
      </c>
      <c r="I223" s="11">
        <v>0</v>
      </c>
      <c r="J223" s="11">
        <v>0</v>
      </c>
      <c r="K223" s="11">
        <v>0</v>
      </c>
      <c r="L223" s="11">
        <v>0</v>
      </c>
      <c r="M223" s="11">
        <v>1</v>
      </c>
      <c r="N223" s="11">
        <v>0</v>
      </c>
      <c r="O223" s="11">
        <v>0</v>
      </c>
      <c r="Q223" s="13"/>
      <c r="S223" s="11">
        <f>IF(ISERROR(VLOOKUP($B223,Rose!D$4:J$32,4,FALSE)),,VLOOKUP($B223,Rose!D$4:J$32,4,FALSE))</f>
        <v>0</v>
      </c>
      <c r="T223" s="11">
        <f>IF(ISERROR(VLOOKUP($B223,Rose!L$4:Q$32,4,FALSE)),,VLOOKUP($B223,Rose!L$4:Q$32,4,FALSE))</f>
        <v>0</v>
      </c>
      <c r="U223" s="11">
        <f>IF(ISERROR(VLOOKUP($B223,Rose!S$4:X$32,4,FALSE)),,VLOOKUP($B223,Rose!S$4:X$32,4,FALSE))</f>
        <v>0</v>
      </c>
      <c r="V223" s="11">
        <f>IF(ISERROR(VLOOKUP($B223,Rose!Z$4:AE$32,4,FALSE)),,VLOOKUP($B223,Rose!Z$4:AE$32,4,FALSE))</f>
        <v>0</v>
      </c>
      <c r="W223" s="11">
        <f>IF(ISERROR(VLOOKUP($B223,Rose!AG$4:AL$32,4,FALSE)),,VLOOKUP($B223,Rose!AG$4:AL$32,4,FALSE))</f>
        <v>0</v>
      </c>
      <c r="X223" s="11">
        <f>IF(ISERROR(VLOOKUP($B223,Rose!AN$4:AS$32,4,FALSE)),,VLOOKUP($B223,Rose!AN$4:AS$32,4,FALSE))</f>
        <v>0</v>
      </c>
      <c r="Y223" s="11">
        <f>IF(ISERROR(VLOOKUP($B223,Rose!AU$4:AZ$32,4,FALSE)),,VLOOKUP($B223,Rose!AU$4:AZ$32,4,FALSE))</f>
        <v>0</v>
      </c>
      <c r="Z223" s="11">
        <f>IF(ISERROR(VLOOKUP($B223,Rose!BB$4:BG$32,4,FALSE)),,VLOOKUP($B223,Rose!BB$4:BG$32,4,FALSE))</f>
        <v>0</v>
      </c>
      <c r="AA223" s="11">
        <f>IF(ISERROR(VLOOKUP($B223,Rose!BI$4:BN$32,4,FALSE)),,VLOOKUP($B223,Rose!BI$4:BN$32,4,FALSE))</f>
        <v>0</v>
      </c>
      <c r="AB223" s="11">
        <f>IF(ISERROR(VLOOKUP($B223,Rose!BP$4:BU$32,4,FALSE)),,VLOOKUP($B223,Rose!BP$4:BU$32,4,FALSE))</f>
        <v>0</v>
      </c>
    </row>
    <row r="224" spans="1:28" ht="20" customHeight="1" x14ac:dyDescent="0.15">
      <c r="A224" s="11" t="s">
        <v>35</v>
      </c>
      <c r="B224" s="11" t="s">
        <v>156</v>
      </c>
      <c r="C224" s="11" t="s">
        <v>99</v>
      </c>
      <c r="D224" s="11">
        <v>24</v>
      </c>
      <c r="E224" s="11">
        <v>14</v>
      </c>
      <c r="F224" s="11">
        <v>5.8315000000000001</v>
      </c>
      <c r="G224" s="11">
        <v>5.7527499999999998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2</v>
      </c>
      <c r="N224" s="11">
        <v>0</v>
      </c>
      <c r="O224" s="11">
        <v>0</v>
      </c>
      <c r="Q224" s="13"/>
      <c r="S224" s="11">
        <f>IF(ISERROR(VLOOKUP($B224,Rose!D$4:J$32,4,FALSE)),,VLOOKUP($B224,Rose!D$4:J$32,4,FALSE))</f>
        <v>0</v>
      </c>
      <c r="T224" s="11">
        <f>IF(ISERROR(VLOOKUP($B224,Rose!L$4:Q$32,4,FALSE)),,VLOOKUP($B224,Rose!L$4:Q$32,4,FALSE))</f>
        <v>0</v>
      </c>
      <c r="U224" s="11">
        <f>IF(ISERROR(VLOOKUP($B224,Rose!S$4:X$32,4,FALSE)),,VLOOKUP($B224,Rose!S$4:X$32,4,FALSE))</f>
        <v>0</v>
      </c>
      <c r="V224" s="11">
        <f>IF(ISERROR(VLOOKUP($B224,Rose!Z$4:AE$32,4,FALSE)),,VLOOKUP($B224,Rose!Z$4:AE$32,4,FALSE))</f>
        <v>0</v>
      </c>
      <c r="W224" s="11">
        <f>IF(ISERROR(VLOOKUP($B224,Rose!AG$4:AL$32,4,FALSE)),,VLOOKUP($B224,Rose!AG$4:AL$32,4,FALSE))</f>
        <v>0</v>
      </c>
      <c r="X224" s="11">
        <f>IF(ISERROR(VLOOKUP($B224,Rose!AN$4:AS$32,4,FALSE)),,VLOOKUP($B224,Rose!AN$4:AS$32,4,FALSE))</f>
        <v>0</v>
      </c>
      <c r="Y224" s="11">
        <f>IF(ISERROR(VLOOKUP($B224,Rose!AU$4:AZ$32,4,FALSE)),,VLOOKUP($B224,Rose!AU$4:AZ$32,4,FALSE))</f>
        <v>0</v>
      </c>
      <c r="Z224" s="11">
        <f>IF(ISERROR(VLOOKUP($B224,Rose!BB$4:BG$32,4,FALSE)),,VLOOKUP($B224,Rose!BB$4:BG$32,4,FALSE))</f>
        <v>0</v>
      </c>
      <c r="AA224" s="11">
        <f>IF(ISERROR(VLOOKUP($B224,Rose!BI$4:BN$32,4,FALSE)),,VLOOKUP($B224,Rose!BI$4:BN$32,4,FALSE))</f>
        <v>0</v>
      </c>
      <c r="AB224" s="11">
        <f>IF(ISERROR(VLOOKUP($B224,Rose!BP$4:BU$32,4,FALSE)),,VLOOKUP($B224,Rose!BP$4:BU$32,4,FALSE))</f>
        <v>0</v>
      </c>
    </row>
    <row r="225" spans="1:28" ht="20" customHeight="1" x14ac:dyDescent="0.15">
      <c r="A225" s="11" t="s">
        <v>35</v>
      </c>
      <c r="B225" s="11" t="s">
        <v>477</v>
      </c>
      <c r="C225" s="11" t="s">
        <v>98</v>
      </c>
      <c r="D225" s="11">
        <v>27</v>
      </c>
      <c r="E225" s="11">
        <v>14</v>
      </c>
      <c r="F225" s="11">
        <v>5.6964300000000003</v>
      </c>
      <c r="G225" s="11">
        <v>5.7678599999999998</v>
      </c>
      <c r="H225" s="11">
        <v>1</v>
      </c>
      <c r="I225" s="11">
        <v>0</v>
      </c>
      <c r="J225" s="11">
        <v>0</v>
      </c>
      <c r="K225" s="11">
        <v>0</v>
      </c>
      <c r="L225" s="11">
        <v>0</v>
      </c>
      <c r="M225" s="11">
        <v>2</v>
      </c>
      <c r="N225" s="11">
        <v>1</v>
      </c>
      <c r="O225" s="11">
        <v>0</v>
      </c>
      <c r="Q225" s="13"/>
      <c r="S225" s="11">
        <f>IF(ISERROR(VLOOKUP($B225,Rose!D$4:J$32,4,FALSE)),,VLOOKUP($B225,Rose!D$4:J$32,4,FALSE))</f>
        <v>0</v>
      </c>
      <c r="T225" s="11">
        <f>IF(ISERROR(VLOOKUP($B225,Rose!L$4:Q$32,4,FALSE)),,VLOOKUP($B225,Rose!L$4:Q$32,4,FALSE))</f>
        <v>0</v>
      </c>
      <c r="U225" s="11">
        <f>IF(ISERROR(VLOOKUP($B225,Rose!S$4:X$32,4,FALSE)),,VLOOKUP($B225,Rose!S$4:X$32,4,FALSE))</f>
        <v>0</v>
      </c>
      <c r="V225" s="11">
        <f>IF(ISERROR(VLOOKUP($B225,Rose!Z$4:AE$32,4,FALSE)),,VLOOKUP($B225,Rose!Z$4:AE$32,4,FALSE))</f>
        <v>0</v>
      </c>
      <c r="W225" s="11">
        <f>IF(ISERROR(VLOOKUP($B225,Rose!AG$4:AL$32,4,FALSE)),,VLOOKUP($B225,Rose!AG$4:AL$32,4,FALSE))</f>
        <v>0</v>
      </c>
      <c r="X225" s="11">
        <f>IF(ISERROR(VLOOKUP($B225,Rose!AN$4:AS$32,4,FALSE)),,VLOOKUP($B225,Rose!AN$4:AS$32,4,FALSE))</f>
        <v>0</v>
      </c>
      <c r="Y225" s="11">
        <f>IF(ISERROR(VLOOKUP($B225,Rose!AU$4:AZ$32,4,FALSE)),,VLOOKUP($B225,Rose!AU$4:AZ$32,4,FALSE))</f>
        <v>2</v>
      </c>
      <c r="Z225" s="11">
        <f>IF(ISERROR(VLOOKUP($B225,Rose!BB$4:BG$32,4,FALSE)),,VLOOKUP($B225,Rose!BB$4:BG$32,4,FALSE))</f>
        <v>0</v>
      </c>
      <c r="AA225" s="11">
        <f>IF(ISERROR(VLOOKUP($B225,Rose!BI$4:BN$32,4,FALSE)),,VLOOKUP($B225,Rose!BI$4:BN$32,4,FALSE))</f>
        <v>0</v>
      </c>
      <c r="AB225" s="11">
        <f>IF(ISERROR(VLOOKUP($B225,Rose!BP$4:BU$32,4,FALSE)),,VLOOKUP($B225,Rose!BP$4:BU$32,4,FALSE))</f>
        <v>0</v>
      </c>
    </row>
    <row r="226" spans="1:28" ht="20" customHeight="1" x14ac:dyDescent="0.15">
      <c r="A226" s="11" t="s">
        <v>35</v>
      </c>
      <c r="B226" s="11" t="s">
        <v>500</v>
      </c>
      <c r="C226" s="11" t="s">
        <v>121</v>
      </c>
      <c r="D226" s="11">
        <v>16</v>
      </c>
      <c r="E226" s="11">
        <v>22</v>
      </c>
      <c r="F226" s="11">
        <v>5.7343099999999998</v>
      </c>
      <c r="G226" s="11">
        <v>5.9169299999999998</v>
      </c>
      <c r="H226" s="11">
        <v>2</v>
      </c>
      <c r="I226" s="11">
        <v>0</v>
      </c>
      <c r="J226" s="11">
        <v>0</v>
      </c>
      <c r="K226" s="11">
        <v>0</v>
      </c>
      <c r="L226" s="11">
        <v>2</v>
      </c>
      <c r="M226" s="11">
        <v>7</v>
      </c>
      <c r="N226" s="11">
        <v>1</v>
      </c>
      <c r="O226" s="11">
        <v>0</v>
      </c>
      <c r="Q226" s="13"/>
      <c r="S226" s="11">
        <f>IF(ISERROR(VLOOKUP($B226,Rose!D$4:J$32,4,FALSE)),,VLOOKUP($B226,Rose!D$4:J$32,4,FALSE))</f>
        <v>0</v>
      </c>
      <c r="T226" s="11">
        <f>IF(ISERROR(VLOOKUP($B226,Rose!L$4:Q$32,4,FALSE)),,VLOOKUP($B226,Rose!L$4:Q$32,4,FALSE))</f>
        <v>0</v>
      </c>
      <c r="U226" s="11">
        <f>IF(ISERROR(VLOOKUP($B226,Rose!S$4:X$32,4,FALSE)),,VLOOKUP($B226,Rose!S$4:X$32,4,FALSE))</f>
        <v>0</v>
      </c>
      <c r="V226" s="11">
        <f>IF(ISERROR(VLOOKUP($B226,Rose!Z$4:AE$32,4,FALSE)),,VLOOKUP($B226,Rose!Z$4:AE$32,4,FALSE))</f>
        <v>0</v>
      </c>
      <c r="W226" s="11">
        <f>IF(ISERROR(VLOOKUP($B226,Rose!AG$4:AL$32,4,FALSE)),,VLOOKUP($B226,Rose!AG$4:AL$32,4,FALSE))</f>
        <v>0</v>
      </c>
      <c r="X226" s="11">
        <f>IF(ISERROR(VLOOKUP($B226,Rose!AN$4:AS$32,4,FALSE)),,VLOOKUP($B226,Rose!AN$4:AS$32,4,FALSE))</f>
        <v>0</v>
      </c>
      <c r="Y226" s="11">
        <f>IF(ISERROR(VLOOKUP($B226,Rose!AU$4:AZ$32,4,FALSE)),,VLOOKUP($B226,Rose!AU$4:AZ$32,4,FALSE))</f>
        <v>0</v>
      </c>
      <c r="Z226" s="11">
        <f>IF(ISERROR(VLOOKUP($B226,Rose!BB$4:BG$32,4,FALSE)),,VLOOKUP($B226,Rose!BB$4:BG$32,4,FALSE))</f>
        <v>0</v>
      </c>
      <c r="AA226" s="11">
        <f>IF(ISERROR(VLOOKUP($B226,Rose!BI$4:BN$32,4,FALSE)),,VLOOKUP($B226,Rose!BI$4:BN$32,4,FALSE))</f>
        <v>0</v>
      </c>
      <c r="AB226" s="11">
        <f>IF(ISERROR(VLOOKUP($B226,Rose!BP$4:BU$32,4,FALSE)),,VLOOKUP($B226,Rose!BP$4:BU$32,4,FALSE))</f>
        <v>5</v>
      </c>
    </row>
    <row r="227" spans="1:28" ht="20" customHeight="1" x14ac:dyDescent="0.15">
      <c r="A227" s="11" t="s">
        <v>35</v>
      </c>
      <c r="B227" s="11" t="s">
        <v>583</v>
      </c>
      <c r="C227" s="11" t="s">
        <v>664</v>
      </c>
      <c r="D227" s="11">
        <v>23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Q227" s="13"/>
      <c r="S227" s="11">
        <f>IF(ISERROR(VLOOKUP($B227,Rose!D$4:J$32,4,FALSE)),,VLOOKUP($B227,Rose!D$4:J$32,4,FALSE))</f>
        <v>0</v>
      </c>
      <c r="T227" s="11">
        <f>IF(ISERROR(VLOOKUP($B227,Rose!L$4:Q$32,4,FALSE)),,VLOOKUP($B227,Rose!L$4:Q$32,4,FALSE))</f>
        <v>0</v>
      </c>
      <c r="U227" s="11">
        <f>IF(ISERROR(VLOOKUP($B227,Rose!S$4:X$32,4,FALSE)),,VLOOKUP($B227,Rose!S$4:X$32,4,FALSE))</f>
        <v>0</v>
      </c>
      <c r="V227" s="11">
        <f>IF(ISERROR(VLOOKUP($B227,Rose!Z$4:AE$32,4,FALSE)),,VLOOKUP($B227,Rose!Z$4:AE$32,4,FALSE))</f>
        <v>0</v>
      </c>
      <c r="W227" s="11">
        <f>IF(ISERROR(VLOOKUP($B227,Rose!AG$4:AL$32,4,FALSE)),,VLOOKUP($B227,Rose!AG$4:AL$32,4,FALSE))</f>
        <v>0</v>
      </c>
      <c r="X227" s="11">
        <f>IF(ISERROR(VLOOKUP($B227,Rose!AN$4:AS$32,4,FALSE)),,VLOOKUP($B227,Rose!AN$4:AS$32,4,FALSE))</f>
        <v>0</v>
      </c>
      <c r="Y227" s="11">
        <f>IF(ISERROR(VLOOKUP($B227,Rose!AU$4:AZ$32,4,FALSE)),,VLOOKUP($B227,Rose!AU$4:AZ$32,4,FALSE))</f>
        <v>0</v>
      </c>
      <c r="Z227" s="11">
        <f>IF(ISERROR(VLOOKUP($B227,Rose!BB$4:BG$32,4,FALSE)),,VLOOKUP($B227,Rose!BB$4:BG$32,4,FALSE))</f>
        <v>0</v>
      </c>
      <c r="AA227" s="11">
        <f>IF(ISERROR(VLOOKUP($B227,Rose!BI$4:BN$32,4,FALSE)),,VLOOKUP($B227,Rose!BI$4:BN$32,4,FALSE))</f>
        <v>0</v>
      </c>
      <c r="AB227" s="11">
        <f>IF(ISERROR(VLOOKUP($B227,Rose!BP$4:BU$32,4,FALSE)),,VLOOKUP($B227,Rose!BP$4:BU$32,4,FALSE))</f>
        <v>0</v>
      </c>
    </row>
    <row r="228" spans="1:28" ht="20" customHeight="1" x14ac:dyDescent="0.15">
      <c r="A228" s="11" t="s">
        <v>35</v>
      </c>
      <c r="B228" s="11" t="s">
        <v>434</v>
      </c>
      <c r="C228" s="11" t="s">
        <v>340</v>
      </c>
      <c r="D228" s="11">
        <v>19</v>
      </c>
      <c r="E228" s="11">
        <v>22</v>
      </c>
      <c r="F228" s="11">
        <v>5.7915900000000002</v>
      </c>
      <c r="G228" s="11">
        <v>5.7444499999999996</v>
      </c>
      <c r="H228" s="11">
        <v>0</v>
      </c>
      <c r="I228" s="11">
        <v>0</v>
      </c>
      <c r="J228" s="11">
        <v>0</v>
      </c>
      <c r="K228" s="11">
        <v>0</v>
      </c>
      <c r="L228" s="11">
        <v>1</v>
      </c>
      <c r="M228" s="11">
        <v>4</v>
      </c>
      <c r="N228" s="11">
        <v>0</v>
      </c>
      <c r="O228" s="11">
        <v>0</v>
      </c>
      <c r="Q228" s="13"/>
      <c r="S228" s="11">
        <f>IF(ISERROR(VLOOKUP($B228,Rose!D$4:J$32,4,FALSE)),,VLOOKUP($B228,Rose!D$4:J$32,4,FALSE))</f>
        <v>0</v>
      </c>
      <c r="T228" s="11">
        <f>IF(ISERROR(VLOOKUP($B228,Rose!L$4:Q$32,4,FALSE)),,VLOOKUP($B228,Rose!L$4:Q$32,4,FALSE))</f>
        <v>0</v>
      </c>
      <c r="U228" s="11">
        <f>IF(ISERROR(VLOOKUP($B228,Rose!S$4:X$32,4,FALSE)),,VLOOKUP($B228,Rose!S$4:X$32,4,FALSE))</f>
        <v>0</v>
      </c>
      <c r="V228" s="11">
        <f>IF(ISERROR(VLOOKUP($B228,Rose!Z$4:AE$32,4,FALSE)),,VLOOKUP($B228,Rose!Z$4:AE$32,4,FALSE))</f>
        <v>0</v>
      </c>
      <c r="W228" s="11">
        <f>IF(ISERROR(VLOOKUP($B228,Rose!AG$4:AL$32,4,FALSE)),,VLOOKUP($B228,Rose!AG$4:AL$32,4,FALSE))</f>
        <v>0</v>
      </c>
      <c r="X228" s="11">
        <f>IF(ISERROR(VLOOKUP($B228,Rose!AN$4:AS$32,4,FALSE)),,VLOOKUP($B228,Rose!AN$4:AS$32,4,FALSE))</f>
        <v>0</v>
      </c>
      <c r="Y228" s="11">
        <f>IF(ISERROR(VLOOKUP($B228,Rose!AU$4:AZ$32,4,FALSE)),,VLOOKUP($B228,Rose!AU$4:AZ$32,4,FALSE))</f>
        <v>0</v>
      </c>
      <c r="Z228" s="11">
        <f>IF(ISERROR(VLOOKUP($B228,Rose!BB$4:BG$32,4,FALSE)),,VLOOKUP($B228,Rose!BB$4:BG$32,4,FALSE))</f>
        <v>0</v>
      </c>
      <c r="AA228" s="11">
        <f>IF(ISERROR(VLOOKUP($B228,Rose!BI$4:BN$32,4,FALSE)),,VLOOKUP($B228,Rose!BI$4:BN$32,4,FALSE))</f>
        <v>0</v>
      </c>
      <c r="AB228" s="11">
        <f>IF(ISERROR(VLOOKUP($B228,Rose!BP$4:BU$32,4,FALSE)),,VLOOKUP($B228,Rose!BP$4:BU$32,4,FALSE))</f>
        <v>0</v>
      </c>
    </row>
    <row r="229" spans="1:28" ht="20" customHeight="1" x14ac:dyDescent="0.15">
      <c r="A229" s="11" t="s">
        <v>35</v>
      </c>
      <c r="B229" s="11" t="s">
        <v>813</v>
      </c>
      <c r="C229" s="11" t="s">
        <v>100</v>
      </c>
      <c r="D229" s="11">
        <v>43</v>
      </c>
      <c r="E229" s="11">
        <v>20</v>
      </c>
      <c r="F229" s="11">
        <v>6.2802600000000002</v>
      </c>
      <c r="G229" s="11">
        <v>6.74803</v>
      </c>
      <c r="H229" s="11">
        <v>2</v>
      </c>
      <c r="I229" s="11">
        <v>0</v>
      </c>
      <c r="J229" s="11">
        <v>0</v>
      </c>
      <c r="K229" s="11">
        <v>0</v>
      </c>
      <c r="L229" s="11">
        <v>4</v>
      </c>
      <c r="M229" s="11">
        <v>2</v>
      </c>
      <c r="N229" s="11">
        <v>0</v>
      </c>
      <c r="O229" s="11">
        <v>0</v>
      </c>
      <c r="Q229" s="13"/>
      <c r="S229" s="11">
        <f>IF(ISERROR(VLOOKUP($B229,Rose!D$4:J$32,4,FALSE)),,VLOOKUP($B229,Rose!D$4:J$32,4,FALSE))</f>
        <v>0</v>
      </c>
      <c r="T229" s="11">
        <f>IF(ISERROR(VLOOKUP($B229,Rose!L$4:Q$32,4,FALSE)),,VLOOKUP($B229,Rose!L$4:Q$32,4,FALSE))</f>
        <v>0</v>
      </c>
      <c r="U229" s="11">
        <f>IF(ISERROR(VLOOKUP($B229,Rose!S$4:X$32,4,FALSE)),,VLOOKUP($B229,Rose!S$4:X$32,4,FALSE))</f>
        <v>0</v>
      </c>
      <c r="V229" s="11">
        <f>IF(ISERROR(VLOOKUP($B229,Rose!Z$4:AE$32,4,FALSE)),,VLOOKUP($B229,Rose!Z$4:AE$32,4,FALSE))</f>
        <v>0</v>
      </c>
      <c r="W229" s="11">
        <f>IF(ISERROR(VLOOKUP($B229,Rose!AG$4:AL$32,4,FALSE)),,VLOOKUP($B229,Rose!AG$4:AL$32,4,FALSE))</f>
        <v>0</v>
      </c>
      <c r="X229" s="11">
        <f>IF(ISERROR(VLOOKUP($B229,Rose!AN$4:AS$32,4,FALSE)),,VLOOKUP($B229,Rose!AN$4:AS$32,4,FALSE))</f>
        <v>0</v>
      </c>
      <c r="Y229" s="11">
        <f>IF(ISERROR(VLOOKUP($B229,Rose!AU$4:AZ$32,4,FALSE)),,VLOOKUP($B229,Rose!AU$4:AZ$32,4,FALSE))</f>
        <v>0</v>
      </c>
      <c r="Z229" s="11">
        <f>IF(ISERROR(VLOOKUP($B229,Rose!BB$4:BG$32,4,FALSE)),,VLOOKUP($B229,Rose!BB$4:BG$32,4,FALSE))</f>
        <v>0</v>
      </c>
      <c r="AA229" s="11">
        <f>IF(ISERROR(VLOOKUP($B229,Rose!BI$4:BN$32,4,FALSE)),,VLOOKUP($B229,Rose!BI$4:BN$32,4,FALSE))</f>
        <v>0</v>
      </c>
      <c r="AB229" s="11">
        <f>IF(ISERROR(VLOOKUP($B229,Rose!BP$4:BU$32,4,FALSE)),,VLOOKUP($B229,Rose!BP$4:BU$32,4,FALSE))</f>
        <v>26</v>
      </c>
    </row>
    <row r="230" spans="1:28" ht="20" customHeight="1" x14ac:dyDescent="0.15">
      <c r="A230" s="11" t="s">
        <v>35</v>
      </c>
      <c r="B230" s="11" t="s">
        <v>621</v>
      </c>
      <c r="C230" s="11" t="s">
        <v>91</v>
      </c>
      <c r="D230" s="11">
        <v>1</v>
      </c>
      <c r="E230" s="11">
        <v>2</v>
      </c>
      <c r="F230" s="11">
        <v>6</v>
      </c>
      <c r="G230" s="11">
        <v>6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Q230" s="13"/>
      <c r="S230" s="11">
        <f>IF(ISERROR(VLOOKUP($B230,Rose!D$4:J$32,4,FALSE)),,VLOOKUP($B230,Rose!D$4:J$32,4,FALSE))</f>
        <v>0</v>
      </c>
      <c r="T230" s="11">
        <f>IF(ISERROR(VLOOKUP($B230,Rose!L$4:Q$32,4,FALSE)),,VLOOKUP($B230,Rose!L$4:Q$32,4,FALSE))</f>
        <v>0</v>
      </c>
      <c r="U230" s="11">
        <f>IF(ISERROR(VLOOKUP($B230,Rose!S$4:X$32,4,FALSE)),,VLOOKUP($B230,Rose!S$4:X$32,4,FALSE))</f>
        <v>0</v>
      </c>
      <c r="V230" s="11">
        <f>IF(ISERROR(VLOOKUP($B230,Rose!Z$4:AE$32,4,FALSE)),,VLOOKUP($B230,Rose!Z$4:AE$32,4,FALSE))</f>
        <v>0</v>
      </c>
      <c r="W230" s="11">
        <f>IF(ISERROR(VLOOKUP($B230,Rose!AG$4:AL$32,4,FALSE)),,VLOOKUP($B230,Rose!AG$4:AL$32,4,FALSE))</f>
        <v>0</v>
      </c>
      <c r="X230" s="11">
        <f>IF(ISERROR(VLOOKUP($B230,Rose!AN$4:AS$32,4,FALSE)),,VLOOKUP($B230,Rose!AN$4:AS$32,4,FALSE))</f>
        <v>0</v>
      </c>
      <c r="Y230" s="11">
        <f>IF(ISERROR(VLOOKUP($B230,Rose!AU$4:AZ$32,4,FALSE)),,VLOOKUP($B230,Rose!AU$4:AZ$32,4,FALSE))</f>
        <v>0</v>
      </c>
      <c r="Z230" s="11">
        <f>IF(ISERROR(VLOOKUP($B230,Rose!BB$4:BG$32,4,FALSE)),,VLOOKUP($B230,Rose!BB$4:BG$32,4,FALSE))</f>
        <v>0</v>
      </c>
      <c r="AA230" s="11">
        <f>IF(ISERROR(VLOOKUP($B230,Rose!BI$4:BN$32,4,FALSE)),,VLOOKUP($B230,Rose!BI$4:BN$32,4,FALSE))</f>
        <v>0</v>
      </c>
      <c r="AB230" s="11">
        <f>IF(ISERROR(VLOOKUP($B230,Rose!BP$4:BU$32,4,FALSE)),,VLOOKUP($B230,Rose!BP$4:BU$32,4,FALSE))</f>
        <v>0</v>
      </c>
    </row>
    <row r="231" spans="1:28" ht="20" customHeight="1" x14ac:dyDescent="0.15">
      <c r="A231" s="11" t="s">
        <v>35</v>
      </c>
      <c r="B231" s="11" t="s">
        <v>413</v>
      </c>
      <c r="C231" s="11" t="s">
        <v>94</v>
      </c>
      <c r="D231" s="11">
        <v>3</v>
      </c>
      <c r="E231" s="11">
        <v>2</v>
      </c>
      <c r="F231" s="11">
        <v>6</v>
      </c>
      <c r="G231" s="11">
        <v>6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Q231" s="13"/>
      <c r="S231" s="11">
        <f>IF(ISERROR(VLOOKUP($B231,Rose!D$4:J$32,4,FALSE)),,VLOOKUP($B231,Rose!D$4:J$32,4,FALSE))</f>
        <v>0</v>
      </c>
      <c r="T231" s="11">
        <f>IF(ISERROR(VLOOKUP($B231,Rose!L$4:Q$32,4,FALSE)),,VLOOKUP($B231,Rose!L$4:Q$32,4,FALSE))</f>
        <v>0</v>
      </c>
      <c r="U231" s="11">
        <f>IF(ISERROR(VLOOKUP($B231,Rose!S$4:X$32,4,FALSE)),,VLOOKUP($B231,Rose!S$4:X$32,4,FALSE))</f>
        <v>0</v>
      </c>
      <c r="V231" s="11">
        <f>IF(ISERROR(VLOOKUP($B231,Rose!Z$4:AE$32,4,FALSE)),,VLOOKUP($B231,Rose!Z$4:AE$32,4,FALSE))</f>
        <v>0</v>
      </c>
      <c r="W231" s="11">
        <f>IF(ISERROR(VLOOKUP($B231,Rose!AG$4:AL$32,4,FALSE)),,VLOOKUP($B231,Rose!AG$4:AL$32,4,FALSE))</f>
        <v>0</v>
      </c>
      <c r="X231" s="11">
        <f>IF(ISERROR(VLOOKUP($B231,Rose!AN$4:AS$32,4,FALSE)),,VLOOKUP($B231,Rose!AN$4:AS$32,4,FALSE))</f>
        <v>0</v>
      </c>
      <c r="Y231" s="11">
        <f>IF(ISERROR(VLOOKUP($B231,Rose!AU$4:AZ$32,4,FALSE)),,VLOOKUP($B231,Rose!AU$4:AZ$32,4,FALSE))</f>
        <v>0</v>
      </c>
      <c r="Z231" s="11">
        <f>IF(ISERROR(VLOOKUP($B231,Rose!BB$4:BG$32,4,FALSE)),,VLOOKUP($B231,Rose!BB$4:BG$32,4,FALSE))</f>
        <v>0</v>
      </c>
      <c r="AA231" s="11">
        <f>IF(ISERROR(VLOOKUP($B231,Rose!BI$4:BN$32,4,FALSE)),,VLOOKUP($B231,Rose!BI$4:BN$32,4,FALSE))</f>
        <v>0</v>
      </c>
      <c r="AB231" s="11">
        <f>IF(ISERROR(VLOOKUP($B231,Rose!BP$4:BU$32,4,FALSE)),,VLOOKUP($B231,Rose!BP$4:BU$32,4,FALSE))</f>
        <v>0</v>
      </c>
    </row>
    <row r="232" spans="1:28" ht="20" customHeight="1" x14ac:dyDescent="0.15">
      <c r="A232" s="11" t="s">
        <v>35</v>
      </c>
      <c r="B232" s="11" t="s">
        <v>481</v>
      </c>
      <c r="C232" s="11" t="s">
        <v>244</v>
      </c>
      <c r="D232" s="11">
        <v>10</v>
      </c>
      <c r="E232" s="11">
        <v>9</v>
      </c>
      <c r="F232" s="11">
        <v>5.875</v>
      </c>
      <c r="G232" s="11">
        <v>6.0972200000000001</v>
      </c>
      <c r="H232" s="11">
        <v>1</v>
      </c>
      <c r="I232" s="11">
        <v>0</v>
      </c>
      <c r="J232" s="11">
        <v>0</v>
      </c>
      <c r="K232" s="11">
        <v>0</v>
      </c>
      <c r="L232" s="11">
        <v>0</v>
      </c>
      <c r="M232" s="11">
        <v>2</v>
      </c>
      <c r="N232" s="11">
        <v>0</v>
      </c>
      <c r="O232" s="11">
        <v>0</v>
      </c>
      <c r="Q232" s="13"/>
      <c r="S232" s="11">
        <f>IF(ISERROR(VLOOKUP($B232,Rose!D$4:J$32,4,FALSE)),,VLOOKUP($B232,Rose!D$4:J$32,4,FALSE))</f>
        <v>0</v>
      </c>
      <c r="T232" s="11">
        <f>IF(ISERROR(VLOOKUP($B232,Rose!L$4:Q$32,4,FALSE)),,VLOOKUP($B232,Rose!L$4:Q$32,4,FALSE))</f>
        <v>0</v>
      </c>
      <c r="U232" s="11">
        <f>IF(ISERROR(VLOOKUP($B232,Rose!S$4:X$32,4,FALSE)),,VLOOKUP($B232,Rose!S$4:X$32,4,FALSE))</f>
        <v>0</v>
      </c>
      <c r="V232" s="11">
        <f>IF(ISERROR(VLOOKUP($B232,Rose!Z$4:AE$32,4,FALSE)),,VLOOKUP($B232,Rose!Z$4:AE$32,4,FALSE))</f>
        <v>0</v>
      </c>
      <c r="W232" s="11">
        <f>IF(ISERROR(VLOOKUP($B232,Rose!AG$4:AL$32,4,FALSE)),,VLOOKUP($B232,Rose!AG$4:AL$32,4,FALSE))</f>
        <v>0</v>
      </c>
      <c r="X232" s="11">
        <f>IF(ISERROR(VLOOKUP($B232,Rose!AN$4:AS$32,4,FALSE)),,VLOOKUP($B232,Rose!AN$4:AS$32,4,FALSE))</f>
        <v>0</v>
      </c>
      <c r="Y232" s="11">
        <f>IF(ISERROR(VLOOKUP($B232,Rose!AU$4:AZ$32,4,FALSE)),,VLOOKUP($B232,Rose!AU$4:AZ$32,4,FALSE))</f>
        <v>0</v>
      </c>
      <c r="Z232" s="11">
        <f>IF(ISERROR(VLOOKUP($B232,Rose!BB$4:BG$32,4,FALSE)),,VLOOKUP($B232,Rose!BB$4:BG$32,4,FALSE))</f>
        <v>0</v>
      </c>
      <c r="AA232" s="11">
        <f>IF(ISERROR(VLOOKUP($B232,Rose!BI$4:BN$32,4,FALSE)),,VLOOKUP($B232,Rose!BI$4:BN$32,4,FALSE))</f>
        <v>0</v>
      </c>
      <c r="AB232" s="11">
        <f>IF(ISERROR(VLOOKUP($B232,Rose!BP$4:BU$32,4,FALSE)),,VLOOKUP($B232,Rose!BP$4:BU$32,4,FALSE))</f>
        <v>0</v>
      </c>
    </row>
    <row r="233" spans="1:28" ht="20" customHeight="1" x14ac:dyDescent="0.15">
      <c r="A233" s="11" t="s">
        <v>35</v>
      </c>
      <c r="B233" s="11" t="s">
        <v>267</v>
      </c>
      <c r="C233" s="11" t="s">
        <v>664</v>
      </c>
      <c r="D233" s="11">
        <v>13</v>
      </c>
      <c r="E233" s="11">
        <v>2</v>
      </c>
      <c r="F233" s="11">
        <v>5.875</v>
      </c>
      <c r="G233" s="11">
        <v>5.4375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1">
        <v>1</v>
      </c>
      <c r="N233" s="11">
        <v>0</v>
      </c>
      <c r="O233" s="11">
        <v>0</v>
      </c>
      <c r="Q233" s="13"/>
      <c r="S233" s="11">
        <f>IF(ISERROR(VLOOKUP($B233,Rose!D$4:J$32,4,FALSE)),,VLOOKUP($B233,Rose!D$4:J$32,4,FALSE))</f>
        <v>0</v>
      </c>
      <c r="T233" s="11">
        <f>IF(ISERROR(VLOOKUP($B233,Rose!L$4:Q$32,4,FALSE)),,VLOOKUP($B233,Rose!L$4:Q$32,4,FALSE))</f>
        <v>0</v>
      </c>
      <c r="U233" s="11">
        <f>IF(ISERROR(VLOOKUP($B233,Rose!S$4:X$32,4,FALSE)),,VLOOKUP($B233,Rose!S$4:X$32,4,FALSE))</f>
        <v>0</v>
      </c>
      <c r="V233" s="11">
        <f>IF(ISERROR(VLOOKUP($B233,Rose!Z$4:AE$32,4,FALSE)),,VLOOKUP($B233,Rose!Z$4:AE$32,4,FALSE))</f>
        <v>0</v>
      </c>
      <c r="W233" s="11">
        <f>IF(ISERROR(VLOOKUP($B233,Rose!AG$4:AL$32,4,FALSE)),,VLOOKUP($B233,Rose!AG$4:AL$32,4,FALSE))</f>
        <v>0</v>
      </c>
      <c r="X233" s="11">
        <f>IF(ISERROR(VLOOKUP($B233,Rose!AN$4:AS$32,4,FALSE)),,VLOOKUP($B233,Rose!AN$4:AS$32,4,FALSE))</f>
        <v>0</v>
      </c>
      <c r="Y233" s="11">
        <f>IF(ISERROR(VLOOKUP($B233,Rose!AU$4:AZ$32,4,FALSE)),,VLOOKUP($B233,Rose!AU$4:AZ$32,4,FALSE))</f>
        <v>0</v>
      </c>
      <c r="Z233" s="11">
        <f>IF(ISERROR(VLOOKUP($B233,Rose!BB$4:BG$32,4,FALSE)),,VLOOKUP($B233,Rose!BB$4:BG$32,4,FALSE))</f>
        <v>0</v>
      </c>
      <c r="AA233" s="11">
        <f>IF(ISERROR(VLOOKUP($B233,Rose!BI$4:BN$32,4,FALSE)),,VLOOKUP($B233,Rose!BI$4:BN$32,4,FALSE))</f>
        <v>0</v>
      </c>
      <c r="AB233" s="11">
        <f>IF(ISERROR(VLOOKUP($B233,Rose!BP$4:BU$32,4,FALSE)),,VLOOKUP($B233,Rose!BP$4:BU$32,4,FALSE))</f>
        <v>0</v>
      </c>
    </row>
    <row r="234" spans="1:28" ht="20" customHeight="1" x14ac:dyDescent="0.15">
      <c r="A234" s="11" t="s">
        <v>35</v>
      </c>
      <c r="B234" s="11" t="s">
        <v>301</v>
      </c>
      <c r="C234" s="11" t="s">
        <v>98</v>
      </c>
      <c r="D234" s="11">
        <v>31</v>
      </c>
      <c r="E234" s="11">
        <v>10</v>
      </c>
      <c r="F234" s="11">
        <v>6.1624999999999996</v>
      </c>
      <c r="G234" s="11">
        <v>6.4874999999999998</v>
      </c>
      <c r="H234" s="11">
        <v>1</v>
      </c>
      <c r="I234" s="11">
        <v>0</v>
      </c>
      <c r="J234" s="11">
        <v>0</v>
      </c>
      <c r="K234" s="11">
        <v>0</v>
      </c>
      <c r="L234" s="11">
        <v>1</v>
      </c>
      <c r="M234" s="11">
        <v>2</v>
      </c>
      <c r="N234" s="11">
        <v>0</v>
      </c>
      <c r="O234" s="11">
        <v>0</v>
      </c>
      <c r="Q234" s="13"/>
      <c r="S234" s="11">
        <f>IF(ISERROR(VLOOKUP($B234,Rose!D$4:J$32,4,FALSE)),,VLOOKUP($B234,Rose!D$4:J$32,4,FALSE))</f>
        <v>0</v>
      </c>
      <c r="T234" s="11">
        <f>IF(ISERROR(VLOOKUP($B234,Rose!L$4:Q$32,4,FALSE)),,VLOOKUP($B234,Rose!L$4:Q$32,4,FALSE))</f>
        <v>0</v>
      </c>
      <c r="U234" s="11">
        <f>IF(ISERROR(VLOOKUP($B234,Rose!S$4:X$32,4,FALSE)),,VLOOKUP($B234,Rose!S$4:X$32,4,FALSE))</f>
        <v>0</v>
      </c>
      <c r="V234" s="11">
        <f>IF(ISERROR(VLOOKUP($B234,Rose!Z$4:AE$32,4,FALSE)),,VLOOKUP($B234,Rose!Z$4:AE$32,4,FALSE))</f>
        <v>0</v>
      </c>
      <c r="W234" s="11">
        <f>IF(ISERROR(VLOOKUP($B234,Rose!AG$4:AL$32,4,FALSE)),,VLOOKUP($B234,Rose!AG$4:AL$32,4,FALSE))</f>
        <v>0</v>
      </c>
      <c r="X234" s="11">
        <f>IF(ISERROR(VLOOKUP($B234,Rose!AN$4:AS$32,4,FALSE)),,VLOOKUP($B234,Rose!AN$4:AS$32,4,FALSE))</f>
        <v>0</v>
      </c>
      <c r="Y234" s="11">
        <f>IF(ISERROR(VLOOKUP($B234,Rose!AU$4:AZ$32,4,FALSE)),,VLOOKUP($B234,Rose!AU$4:AZ$32,4,FALSE))</f>
        <v>0</v>
      </c>
      <c r="Z234" s="11">
        <f>IF(ISERROR(VLOOKUP($B234,Rose!BB$4:BG$32,4,FALSE)),,VLOOKUP($B234,Rose!BB$4:BG$32,4,FALSE))</f>
        <v>0</v>
      </c>
      <c r="AA234" s="11">
        <f>IF(ISERROR(VLOOKUP($B234,Rose!BI$4:BN$32,4,FALSE)),,VLOOKUP($B234,Rose!BI$4:BN$32,4,FALSE))</f>
        <v>0</v>
      </c>
      <c r="AB234" s="11">
        <f>IF(ISERROR(VLOOKUP($B234,Rose!BP$4:BU$32,4,FALSE)),,VLOOKUP($B234,Rose!BP$4:BU$32,4,FALSE))</f>
        <v>0</v>
      </c>
    </row>
    <row r="235" spans="1:28" ht="20" customHeight="1" x14ac:dyDescent="0.15">
      <c r="A235" s="11" t="s">
        <v>35</v>
      </c>
      <c r="B235" s="11" t="s">
        <v>60</v>
      </c>
      <c r="C235" s="11" t="s">
        <v>521</v>
      </c>
      <c r="D235" s="11">
        <v>20</v>
      </c>
      <c r="E235" s="11">
        <v>6</v>
      </c>
      <c r="F235" s="11">
        <v>5.7666700000000004</v>
      </c>
      <c r="G235" s="11">
        <v>5.6645799999999999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1</v>
      </c>
      <c r="N235" s="11">
        <v>0</v>
      </c>
      <c r="O235" s="11">
        <v>0</v>
      </c>
      <c r="Q235" s="13"/>
      <c r="S235" s="11">
        <f>IF(ISERROR(VLOOKUP($B235,Rose!D$4:J$32,4,FALSE)),,VLOOKUP($B235,Rose!D$4:J$32,4,FALSE))</f>
        <v>0</v>
      </c>
      <c r="T235" s="11">
        <f>IF(ISERROR(VLOOKUP($B235,Rose!L$4:Q$32,4,FALSE)),,VLOOKUP($B235,Rose!L$4:Q$32,4,FALSE))</f>
        <v>0</v>
      </c>
      <c r="U235" s="11">
        <f>IF(ISERROR(VLOOKUP($B235,Rose!S$4:X$32,4,FALSE)),,VLOOKUP($B235,Rose!S$4:X$32,4,FALSE))</f>
        <v>0</v>
      </c>
      <c r="V235" s="11">
        <f>IF(ISERROR(VLOOKUP($B235,Rose!Z$4:AE$32,4,FALSE)),,VLOOKUP($B235,Rose!Z$4:AE$32,4,FALSE))</f>
        <v>0</v>
      </c>
      <c r="W235" s="11">
        <f>IF(ISERROR(VLOOKUP($B235,Rose!AG$4:AL$32,4,FALSE)),,VLOOKUP($B235,Rose!AG$4:AL$32,4,FALSE))</f>
        <v>0</v>
      </c>
      <c r="X235" s="11">
        <f>IF(ISERROR(VLOOKUP($B235,Rose!AN$4:AS$32,4,FALSE)),,VLOOKUP($B235,Rose!AN$4:AS$32,4,FALSE))</f>
        <v>0</v>
      </c>
      <c r="Y235" s="11">
        <f>IF(ISERROR(VLOOKUP($B235,Rose!AU$4:AZ$32,4,FALSE)),,VLOOKUP($B235,Rose!AU$4:AZ$32,4,FALSE))</f>
        <v>0</v>
      </c>
      <c r="Z235" s="11">
        <f>IF(ISERROR(VLOOKUP($B235,Rose!BB$4:BG$32,4,FALSE)),,VLOOKUP($B235,Rose!BB$4:BG$32,4,FALSE))</f>
        <v>0</v>
      </c>
      <c r="AA235" s="11">
        <f>IF(ISERROR(VLOOKUP($B235,Rose!BI$4:BN$32,4,FALSE)),,VLOOKUP($B235,Rose!BI$4:BN$32,4,FALSE))</f>
        <v>0</v>
      </c>
      <c r="AB235" s="11">
        <f>IF(ISERROR(VLOOKUP($B235,Rose!BP$4:BU$32,4,FALSE)),,VLOOKUP($B235,Rose!BP$4:BU$32,4,FALSE))</f>
        <v>0</v>
      </c>
    </row>
    <row r="236" spans="1:28" ht="20" customHeight="1" x14ac:dyDescent="0.15">
      <c r="A236" s="11" t="s">
        <v>35</v>
      </c>
      <c r="B236" s="11" t="s">
        <v>278</v>
      </c>
      <c r="C236" s="11" t="s">
        <v>244</v>
      </c>
      <c r="D236" s="11">
        <v>10</v>
      </c>
      <c r="E236" s="11">
        <v>9</v>
      </c>
      <c r="F236" s="11">
        <v>5.6892399999999999</v>
      </c>
      <c r="G236" s="11">
        <v>5.6892399999999999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Q236" s="13"/>
      <c r="S236" s="11">
        <f>IF(ISERROR(VLOOKUP($B236,Rose!D$4:J$32,4,FALSE)),,VLOOKUP($B236,Rose!D$4:J$32,4,FALSE))</f>
        <v>0</v>
      </c>
      <c r="T236" s="11">
        <f>IF(ISERROR(VLOOKUP($B236,Rose!L$4:Q$32,4,FALSE)),,VLOOKUP($B236,Rose!L$4:Q$32,4,FALSE))</f>
        <v>0</v>
      </c>
      <c r="U236" s="11">
        <f>IF(ISERROR(VLOOKUP($B236,Rose!S$4:X$32,4,FALSE)),,VLOOKUP($B236,Rose!S$4:X$32,4,FALSE))</f>
        <v>0</v>
      </c>
      <c r="V236" s="11">
        <f>IF(ISERROR(VLOOKUP($B236,Rose!Z$4:AE$32,4,FALSE)),,VLOOKUP($B236,Rose!Z$4:AE$32,4,FALSE))</f>
        <v>0</v>
      </c>
      <c r="W236" s="11">
        <f>IF(ISERROR(VLOOKUP($B236,Rose!AG$4:AL$32,4,FALSE)),,VLOOKUP($B236,Rose!AG$4:AL$32,4,FALSE))</f>
        <v>0</v>
      </c>
      <c r="X236" s="11">
        <f>IF(ISERROR(VLOOKUP($B236,Rose!AN$4:AS$32,4,FALSE)),,VLOOKUP($B236,Rose!AN$4:AS$32,4,FALSE))</f>
        <v>0</v>
      </c>
      <c r="Y236" s="11">
        <f>IF(ISERROR(VLOOKUP($B236,Rose!AU$4:AZ$32,4,FALSE)),,VLOOKUP($B236,Rose!AU$4:AZ$32,4,FALSE))</f>
        <v>0</v>
      </c>
      <c r="Z236" s="11">
        <f>IF(ISERROR(VLOOKUP($B236,Rose!BB$4:BG$32,4,FALSE)),,VLOOKUP($B236,Rose!BB$4:BG$32,4,FALSE))</f>
        <v>0</v>
      </c>
      <c r="AA236" s="11">
        <f>IF(ISERROR(VLOOKUP($B236,Rose!BI$4:BN$32,4,FALSE)),,VLOOKUP($B236,Rose!BI$4:BN$32,4,FALSE))</f>
        <v>0</v>
      </c>
      <c r="AB236" s="11">
        <f>IF(ISERROR(VLOOKUP($B236,Rose!BP$4:BU$32,4,FALSE)),,VLOOKUP($B236,Rose!BP$4:BU$32,4,FALSE))</f>
        <v>0</v>
      </c>
    </row>
    <row r="237" spans="1:28" ht="20" customHeight="1" x14ac:dyDescent="0.15">
      <c r="A237" s="11" t="s">
        <v>35</v>
      </c>
      <c r="B237" s="11" t="s">
        <v>386</v>
      </c>
      <c r="C237" s="11" t="s">
        <v>342</v>
      </c>
      <c r="D237" s="11">
        <v>24</v>
      </c>
      <c r="E237" s="11">
        <v>16</v>
      </c>
      <c r="F237" s="11">
        <v>5.8593799999999998</v>
      </c>
      <c r="G237" s="11">
        <v>6.0781200000000002</v>
      </c>
      <c r="H237" s="11">
        <v>1</v>
      </c>
      <c r="I237" s="11">
        <v>0</v>
      </c>
      <c r="J237" s="11">
        <v>0</v>
      </c>
      <c r="K237" s="11">
        <v>0</v>
      </c>
      <c r="L237" s="11">
        <v>1</v>
      </c>
      <c r="M237" s="11">
        <v>1</v>
      </c>
      <c r="N237" s="11">
        <v>0</v>
      </c>
      <c r="O237" s="11">
        <v>0</v>
      </c>
      <c r="Q237" s="13"/>
      <c r="S237" s="11">
        <f>IF(ISERROR(VLOOKUP($B237,Rose!D$4:J$32,4,FALSE)),,VLOOKUP($B237,Rose!D$4:J$32,4,FALSE))</f>
        <v>0</v>
      </c>
      <c r="T237" s="11">
        <f>IF(ISERROR(VLOOKUP($B237,Rose!L$4:Q$32,4,FALSE)),,VLOOKUP($B237,Rose!L$4:Q$32,4,FALSE))</f>
        <v>0</v>
      </c>
      <c r="U237" s="11">
        <f>IF(ISERROR(VLOOKUP($B237,Rose!S$4:X$32,4,FALSE)),,VLOOKUP($B237,Rose!S$4:X$32,4,FALSE))</f>
        <v>0</v>
      </c>
      <c r="V237" s="11">
        <f>IF(ISERROR(VLOOKUP($B237,Rose!Z$4:AE$32,4,FALSE)),,VLOOKUP($B237,Rose!Z$4:AE$32,4,FALSE))</f>
        <v>0</v>
      </c>
      <c r="W237" s="11">
        <f>IF(ISERROR(VLOOKUP($B237,Rose!AG$4:AL$32,4,FALSE)),,VLOOKUP($B237,Rose!AG$4:AL$32,4,FALSE))</f>
        <v>0</v>
      </c>
      <c r="X237" s="11">
        <f>IF(ISERROR(VLOOKUP($B237,Rose!AN$4:AS$32,4,FALSE)),,VLOOKUP($B237,Rose!AN$4:AS$32,4,FALSE))</f>
        <v>0</v>
      </c>
      <c r="Y237" s="11">
        <f>IF(ISERROR(VLOOKUP($B237,Rose!AU$4:AZ$32,4,FALSE)),,VLOOKUP($B237,Rose!AU$4:AZ$32,4,FALSE))</f>
        <v>0</v>
      </c>
      <c r="Z237" s="11">
        <f>IF(ISERROR(VLOOKUP($B237,Rose!BB$4:BG$32,4,FALSE)),,VLOOKUP($B237,Rose!BB$4:BG$32,4,FALSE))</f>
        <v>0</v>
      </c>
      <c r="AA237" s="11">
        <f>IF(ISERROR(VLOOKUP($B237,Rose!BI$4:BN$32,4,FALSE)),,VLOOKUP($B237,Rose!BI$4:BN$32,4,FALSE))</f>
        <v>0</v>
      </c>
      <c r="AB237" s="11">
        <f>IF(ISERROR(VLOOKUP($B237,Rose!BP$4:BU$32,4,FALSE)),,VLOOKUP($B237,Rose!BP$4:BU$32,4,FALSE))</f>
        <v>0</v>
      </c>
    </row>
    <row r="238" spans="1:28" ht="20" customHeight="1" x14ac:dyDescent="0.15">
      <c r="A238" s="11" t="s">
        <v>35</v>
      </c>
      <c r="B238" s="11" t="s">
        <v>414</v>
      </c>
      <c r="C238" s="11" t="s">
        <v>99</v>
      </c>
      <c r="D238" s="11">
        <v>35</v>
      </c>
      <c r="E238" s="11">
        <v>18</v>
      </c>
      <c r="F238" s="11">
        <v>5.9407699999999997</v>
      </c>
      <c r="G238" s="11">
        <v>6.4342300000000003</v>
      </c>
      <c r="H238" s="11">
        <v>2</v>
      </c>
      <c r="I238" s="11">
        <v>0</v>
      </c>
      <c r="J238" s="11">
        <v>0</v>
      </c>
      <c r="K238" s="11">
        <v>0</v>
      </c>
      <c r="L238" s="11">
        <v>3</v>
      </c>
      <c r="M238" s="11">
        <v>0</v>
      </c>
      <c r="N238" s="11">
        <v>0</v>
      </c>
      <c r="O238" s="11">
        <v>0</v>
      </c>
      <c r="Q238" s="13"/>
      <c r="S238" s="11">
        <f>IF(ISERROR(VLOOKUP($B238,Rose!D$4:J$32,4,FALSE)),,VLOOKUP($B238,Rose!D$4:J$32,4,FALSE))</f>
        <v>0</v>
      </c>
      <c r="T238" s="11">
        <f>IF(ISERROR(VLOOKUP($B238,Rose!L$4:Q$32,4,FALSE)),,VLOOKUP($B238,Rose!L$4:Q$32,4,FALSE))</f>
        <v>0</v>
      </c>
      <c r="U238" s="11">
        <f>IF(ISERROR(VLOOKUP($B238,Rose!S$4:X$32,4,FALSE)),,VLOOKUP($B238,Rose!S$4:X$32,4,FALSE))</f>
        <v>0</v>
      </c>
      <c r="V238" s="11">
        <f>IF(ISERROR(VLOOKUP($B238,Rose!Z$4:AE$32,4,FALSE)),,VLOOKUP($B238,Rose!Z$4:AE$32,4,FALSE))</f>
        <v>0</v>
      </c>
      <c r="W238" s="11">
        <f>IF(ISERROR(VLOOKUP($B238,Rose!AG$4:AL$32,4,FALSE)),,VLOOKUP($B238,Rose!AG$4:AL$32,4,FALSE))</f>
        <v>0</v>
      </c>
      <c r="X238" s="11">
        <f>IF(ISERROR(VLOOKUP($B238,Rose!AN$4:AS$32,4,FALSE)),,VLOOKUP($B238,Rose!AN$4:AS$32,4,FALSE))</f>
        <v>0</v>
      </c>
      <c r="Y238" s="11">
        <f>IF(ISERROR(VLOOKUP($B238,Rose!AU$4:AZ$32,4,FALSE)),,VLOOKUP($B238,Rose!AU$4:AZ$32,4,FALSE))</f>
        <v>0</v>
      </c>
      <c r="Z238" s="11">
        <f>IF(ISERROR(VLOOKUP($B238,Rose!BB$4:BG$32,4,FALSE)),,VLOOKUP($B238,Rose!BB$4:BG$32,4,FALSE))</f>
        <v>20</v>
      </c>
      <c r="AA238" s="11">
        <f>IF(ISERROR(VLOOKUP($B238,Rose!BI$4:BN$32,4,FALSE)),,VLOOKUP($B238,Rose!BI$4:BN$32,4,FALSE))</f>
        <v>0</v>
      </c>
      <c r="AB238" s="11">
        <f>IF(ISERROR(VLOOKUP($B238,Rose!BP$4:BU$32,4,FALSE)),,VLOOKUP($B238,Rose!BP$4:BU$32,4,FALSE))</f>
        <v>0</v>
      </c>
    </row>
    <row r="239" spans="1:28" ht="20" customHeight="1" x14ac:dyDescent="0.15">
      <c r="A239" s="11" t="s">
        <v>35</v>
      </c>
      <c r="B239" s="11" t="s">
        <v>730</v>
      </c>
      <c r="C239" s="11" t="s">
        <v>94</v>
      </c>
      <c r="D239" s="11">
        <v>4</v>
      </c>
      <c r="E239" s="11">
        <v>2</v>
      </c>
      <c r="F239" s="11">
        <v>6</v>
      </c>
      <c r="G239" s="11">
        <v>6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Q239" s="13"/>
      <c r="S239" s="11">
        <f>IF(ISERROR(VLOOKUP($B239,Rose!D$4:J$32,4,FALSE)),,VLOOKUP($B239,Rose!D$4:J$32,4,FALSE))</f>
        <v>0</v>
      </c>
      <c r="T239" s="11">
        <f>IF(ISERROR(VLOOKUP($B239,Rose!L$4:Q$32,4,FALSE)),,VLOOKUP($B239,Rose!L$4:Q$32,4,FALSE))</f>
        <v>0</v>
      </c>
      <c r="U239" s="11">
        <f>IF(ISERROR(VLOOKUP($B239,Rose!S$4:X$32,4,FALSE)),,VLOOKUP($B239,Rose!S$4:X$32,4,FALSE))</f>
        <v>0</v>
      </c>
      <c r="V239" s="11">
        <f>IF(ISERROR(VLOOKUP($B239,Rose!Z$4:AE$32,4,FALSE)),,VLOOKUP($B239,Rose!Z$4:AE$32,4,FALSE))</f>
        <v>0</v>
      </c>
      <c r="W239" s="11">
        <f>IF(ISERROR(VLOOKUP($B239,Rose!AG$4:AL$32,4,FALSE)),,VLOOKUP($B239,Rose!AG$4:AL$32,4,FALSE))</f>
        <v>0</v>
      </c>
      <c r="X239" s="11">
        <f>IF(ISERROR(VLOOKUP($B239,Rose!AN$4:AS$32,4,FALSE)),,VLOOKUP($B239,Rose!AN$4:AS$32,4,FALSE))</f>
        <v>0</v>
      </c>
      <c r="Y239" s="11">
        <f>IF(ISERROR(VLOOKUP($B239,Rose!AU$4:AZ$32,4,FALSE)),,VLOOKUP($B239,Rose!AU$4:AZ$32,4,FALSE))</f>
        <v>0</v>
      </c>
      <c r="Z239" s="11">
        <f>IF(ISERROR(VLOOKUP($B239,Rose!BB$4:BG$32,4,FALSE)),,VLOOKUP($B239,Rose!BB$4:BG$32,4,FALSE))</f>
        <v>0</v>
      </c>
      <c r="AA239" s="11">
        <f>IF(ISERROR(VLOOKUP($B239,Rose!BI$4:BN$32,4,FALSE)),,VLOOKUP($B239,Rose!BI$4:BN$32,4,FALSE))</f>
        <v>0</v>
      </c>
      <c r="AB239" s="11">
        <f>IF(ISERROR(VLOOKUP($B239,Rose!BP$4:BU$32,4,FALSE)),,VLOOKUP($B239,Rose!BP$4:BU$32,4,FALSE))</f>
        <v>0</v>
      </c>
    </row>
    <row r="240" spans="1:28" ht="20" customHeight="1" x14ac:dyDescent="0.15">
      <c r="A240" s="11" t="s">
        <v>35</v>
      </c>
      <c r="B240" s="11" t="s">
        <v>378</v>
      </c>
      <c r="C240" s="11" t="s">
        <v>100</v>
      </c>
      <c r="D240" s="11">
        <v>39</v>
      </c>
      <c r="E240" s="11">
        <v>16</v>
      </c>
      <c r="F240" s="11">
        <v>6.2536399999999999</v>
      </c>
      <c r="G240" s="11">
        <v>7.3041700000000001</v>
      </c>
      <c r="H240" s="11">
        <v>5</v>
      </c>
      <c r="I240" s="11">
        <v>0</v>
      </c>
      <c r="J240" s="11">
        <v>0</v>
      </c>
      <c r="K240" s="11">
        <v>0</v>
      </c>
      <c r="L240" s="11">
        <v>2</v>
      </c>
      <c r="M240" s="11">
        <v>1</v>
      </c>
      <c r="N240" s="11">
        <v>0</v>
      </c>
      <c r="O240" s="11">
        <v>0</v>
      </c>
      <c r="Q240" s="13"/>
      <c r="S240" s="11">
        <f>IF(ISERROR(VLOOKUP($B240,Rose!D$4:J$32,4,FALSE)),,VLOOKUP($B240,Rose!D$4:J$32,4,FALSE))</f>
        <v>0</v>
      </c>
      <c r="T240" s="11">
        <f>IF(ISERROR(VLOOKUP($B240,Rose!L$4:Q$32,4,FALSE)),,VLOOKUP($B240,Rose!L$4:Q$32,4,FALSE))</f>
        <v>0</v>
      </c>
      <c r="U240" s="11">
        <f>IF(ISERROR(VLOOKUP($B240,Rose!S$4:X$32,4,FALSE)),,VLOOKUP($B240,Rose!S$4:X$32,4,FALSE))</f>
        <v>0</v>
      </c>
      <c r="V240" s="11">
        <f>IF(ISERROR(VLOOKUP($B240,Rose!Z$4:AE$32,4,FALSE)),,VLOOKUP($B240,Rose!Z$4:AE$32,4,FALSE))</f>
        <v>0</v>
      </c>
      <c r="W240" s="11">
        <f>IF(ISERROR(VLOOKUP($B240,Rose!AG$4:AL$32,4,FALSE)),,VLOOKUP($B240,Rose!AG$4:AL$32,4,FALSE))</f>
        <v>0</v>
      </c>
      <c r="X240" s="11">
        <f>IF(ISERROR(VLOOKUP($B240,Rose!AN$4:AS$32,4,FALSE)),,VLOOKUP($B240,Rose!AN$4:AS$32,4,FALSE))</f>
        <v>0</v>
      </c>
      <c r="Y240" s="11">
        <f>IF(ISERROR(VLOOKUP($B240,Rose!AU$4:AZ$32,4,FALSE)),,VLOOKUP($B240,Rose!AU$4:AZ$32,4,FALSE))</f>
        <v>0</v>
      </c>
      <c r="Z240" s="11">
        <f>IF(ISERROR(VLOOKUP($B240,Rose!BB$4:BG$32,4,FALSE)),,VLOOKUP($B240,Rose!BB$4:BG$32,4,FALSE))</f>
        <v>3</v>
      </c>
      <c r="AA240" s="11">
        <f>IF(ISERROR(VLOOKUP($B240,Rose!BI$4:BN$32,4,FALSE)),,VLOOKUP($B240,Rose!BI$4:BN$32,4,FALSE))</f>
        <v>0</v>
      </c>
      <c r="AB240" s="11">
        <f>IF(ISERROR(VLOOKUP($B240,Rose!BP$4:BU$32,4,FALSE)),,VLOOKUP($B240,Rose!BP$4:BU$32,4,FALSE))</f>
        <v>0</v>
      </c>
    </row>
    <row r="241" spans="1:28" ht="20" customHeight="1" x14ac:dyDescent="0.15">
      <c r="A241" s="11" t="s">
        <v>35</v>
      </c>
      <c r="B241" s="11" t="s">
        <v>207</v>
      </c>
      <c r="C241" s="11" t="s">
        <v>91</v>
      </c>
      <c r="D241" s="11">
        <v>17</v>
      </c>
      <c r="E241" s="11">
        <v>10</v>
      </c>
      <c r="F241" s="11">
        <v>5.7125000000000004</v>
      </c>
      <c r="G241" s="11">
        <v>5.8125</v>
      </c>
      <c r="H241" s="11">
        <v>0</v>
      </c>
      <c r="I241" s="11">
        <v>0</v>
      </c>
      <c r="J241" s="11">
        <v>0</v>
      </c>
      <c r="K241" s="11">
        <v>0</v>
      </c>
      <c r="L241" s="11">
        <v>2</v>
      </c>
      <c r="M241" s="11">
        <v>0</v>
      </c>
      <c r="N241" s="11">
        <v>0</v>
      </c>
      <c r="O241" s="11">
        <v>0</v>
      </c>
      <c r="Q241" s="13"/>
      <c r="S241" s="11">
        <f>IF(ISERROR(VLOOKUP($B241,Rose!D$4:J$32,4,FALSE)),,VLOOKUP($B241,Rose!D$4:J$32,4,FALSE))</f>
        <v>2</v>
      </c>
      <c r="T241" s="11">
        <f>IF(ISERROR(VLOOKUP($B241,Rose!L$4:Q$32,4,FALSE)),,VLOOKUP($B241,Rose!L$4:Q$32,4,FALSE))</f>
        <v>0</v>
      </c>
      <c r="U241" s="11">
        <f>IF(ISERROR(VLOOKUP($B241,Rose!S$4:X$32,4,FALSE)),,VLOOKUP($B241,Rose!S$4:X$32,4,FALSE))</f>
        <v>0</v>
      </c>
      <c r="V241" s="11">
        <f>IF(ISERROR(VLOOKUP($B241,Rose!Z$4:AE$32,4,FALSE)),,VLOOKUP($B241,Rose!Z$4:AE$32,4,FALSE))</f>
        <v>0</v>
      </c>
      <c r="W241" s="11">
        <f>IF(ISERROR(VLOOKUP($B241,Rose!AG$4:AL$32,4,FALSE)),,VLOOKUP($B241,Rose!AG$4:AL$32,4,FALSE))</f>
        <v>0</v>
      </c>
      <c r="X241" s="11">
        <f>IF(ISERROR(VLOOKUP($B241,Rose!AN$4:AS$32,4,FALSE)),,VLOOKUP($B241,Rose!AN$4:AS$32,4,FALSE))</f>
        <v>0</v>
      </c>
      <c r="Y241" s="11">
        <f>IF(ISERROR(VLOOKUP($B241,Rose!AU$4:AZ$32,4,FALSE)),,VLOOKUP($B241,Rose!AU$4:AZ$32,4,FALSE))</f>
        <v>0</v>
      </c>
      <c r="Z241" s="11">
        <f>IF(ISERROR(VLOOKUP($B241,Rose!BB$4:BG$32,4,FALSE)),,VLOOKUP($B241,Rose!BB$4:BG$32,4,FALSE))</f>
        <v>0</v>
      </c>
      <c r="AA241" s="11">
        <f>IF(ISERROR(VLOOKUP($B241,Rose!BI$4:BN$32,4,FALSE)),,VLOOKUP($B241,Rose!BI$4:BN$32,4,FALSE))</f>
        <v>0</v>
      </c>
      <c r="AB241" s="11">
        <f>IF(ISERROR(VLOOKUP($B241,Rose!BP$4:BU$32,4,FALSE)),,VLOOKUP($B241,Rose!BP$4:BU$32,4,FALSE))</f>
        <v>0</v>
      </c>
    </row>
    <row r="242" spans="1:28" ht="20" customHeight="1" x14ac:dyDescent="0.15">
      <c r="A242" s="11" t="s">
        <v>35</v>
      </c>
      <c r="B242" s="11" t="s">
        <v>663</v>
      </c>
      <c r="C242" s="11" t="s">
        <v>95</v>
      </c>
      <c r="D242" s="11">
        <v>44</v>
      </c>
      <c r="E242" s="11">
        <v>14</v>
      </c>
      <c r="F242" s="11">
        <v>6.1380499999999998</v>
      </c>
      <c r="G242" s="11">
        <v>6.54739</v>
      </c>
      <c r="H242" s="11">
        <v>2</v>
      </c>
      <c r="I242" s="11">
        <v>0</v>
      </c>
      <c r="J242" s="11">
        <v>0</v>
      </c>
      <c r="K242" s="11">
        <v>0</v>
      </c>
      <c r="L242" s="11">
        <v>2</v>
      </c>
      <c r="M242" s="11">
        <v>4</v>
      </c>
      <c r="N242" s="11">
        <v>0</v>
      </c>
      <c r="O242" s="11">
        <v>0</v>
      </c>
      <c r="Q242" s="13"/>
      <c r="S242" s="11">
        <f>IF(ISERROR(VLOOKUP($B242,Rose!D$4:J$32,4,FALSE)),,VLOOKUP($B242,Rose!D$4:J$32,4,FALSE))</f>
        <v>0</v>
      </c>
      <c r="T242" s="11">
        <f>IF(ISERROR(VLOOKUP($B242,Rose!L$4:Q$32,4,FALSE)),,VLOOKUP($B242,Rose!L$4:Q$32,4,FALSE))</f>
        <v>0</v>
      </c>
      <c r="U242" s="11">
        <f>IF(ISERROR(VLOOKUP($B242,Rose!S$4:X$32,4,FALSE)),,VLOOKUP($B242,Rose!S$4:X$32,4,FALSE))</f>
        <v>0</v>
      </c>
      <c r="V242" s="11">
        <f>IF(ISERROR(VLOOKUP($B242,Rose!Z$4:AE$32,4,FALSE)),,VLOOKUP($B242,Rose!Z$4:AE$32,4,FALSE))</f>
        <v>0</v>
      </c>
      <c r="W242" s="11">
        <f>IF(ISERROR(VLOOKUP($B242,Rose!AG$4:AL$32,4,FALSE)),,VLOOKUP($B242,Rose!AG$4:AL$32,4,FALSE))</f>
        <v>0</v>
      </c>
      <c r="X242" s="11">
        <f>IF(ISERROR(VLOOKUP($B242,Rose!AN$4:AS$32,4,FALSE)),,VLOOKUP($B242,Rose!AN$4:AS$32,4,FALSE))</f>
        <v>0</v>
      </c>
      <c r="Y242" s="11">
        <f>IF(ISERROR(VLOOKUP($B242,Rose!AU$4:AZ$32,4,FALSE)),,VLOOKUP($B242,Rose!AU$4:AZ$32,4,FALSE))</f>
        <v>34</v>
      </c>
      <c r="Z242" s="11">
        <f>IF(ISERROR(VLOOKUP($B242,Rose!BB$4:BG$32,4,FALSE)),,VLOOKUP($B242,Rose!BB$4:BG$32,4,FALSE))</f>
        <v>0</v>
      </c>
      <c r="AA242" s="11">
        <f>IF(ISERROR(VLOOKUP($B242,Rose!BI$4:BN$32,4,FALSE)),,VLOOKUP($B242,Rose!BI$4:BN$32,4,FALSE))</f>
        <v>0</v>
      </c>
      <c r="AB242" s="11">
        <f>IF(ISERROR(VLOOKUP($B242,Rose!BP$4:BU$32,4,FALSE)),,VLOOKUP($B242,Rose!BP$4:BU$32,4,FALSE))</f>
        <v>0</v>
      </c>
    </row>
    <row r="243" spans="1:28" ht="20" customHeight="1" x14ac:dyDescent="0.15">
      <c r="A243" s="11" t="s">
        <v>35</v>
      </c>
      <c r="B243" s="11" t="s">
        <v>387</v>
      </c>
      <c r="C243" s="11" t="s">
        <v>97</v>
      </c>
      <c r="D243" s="11">
        <v>12</v>
      </c>
      <c r="E243" s="11">
        <v>11</v>
      </c>
      <c r="F243" s="11">
        <v>5.78409</v>
      </c>
      <c r="G243" s="11">
        <v>5.78409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Q243" s="13"/>
      <c r="S243" s="11">
        <f>IF(ISERROR(VLOOKUP($B243,Rose!D$4:J$32,4,FALSE)),,VLOOKUP($B243,Rose!D$4:J$32,4,FALSE))</f>
        <v>0</v>
      </c>
      <c r="T243" s="11">
        <f>IF(ISERROR(VLOOKUP($B243,Rose!L$4:Q$32,4,FALSE)),,VLOOKUP($B243,Rose!L$4:Q$32,4,FALSE))</f>
        <v>0</v>
      </c>
      <c r="U243" s="11">
        <f>IF(ISERROR(VLOOKUP($B243,Rose!S$4:X$32,4,FALSE)),,VLOOKUP($B243,Rose!S$4:X$32,4,FALSE))</f>
        <v>0</v>
      </c>
      <c r="V243" s="11">
        <f>IF(ISERROR(VLOOKUP($B243,Rose!Z$4:AE$32,4,FALSE)),,VLOOKUP($B243,Rose!Z$4:AE$32,4,FALSE))</f>
        <v>0</v>
      </c>
      <c r="W243" s="11">
        <f>IF(ISERROR(VLOOKUP($B243,Rose!AG$4:AL$32,4,FALSE)),,VLOOKUP($B243,Rose!AG$4:AL$32,4,FALSE))</f>
        <v>0</v>
      </c>
      <c r="X243" s="11">
        <f>IF(ISERROR(VLOOKUP($B243,Rose!AN$4:AS$32,4,FALSE)),,VLOOKUP($B243,Rose!AN$4:AS$32,4,FALSE))</f>
        <v>0</v>
      </c>
      <c r="Y243" s="11">
        <f>IF(ISERROR(VLOOKUP($B243,Rose!AU$4:AZ$32,4,FALSE)),,VLOOKUP($B243,Rose!AU$4:AZ$32,4,FALSE))</f>
        <v>0</v>
      </c>
      <c r="Z243" s="11">
        <f>IF(ISERROR(VLOOKUP($B243,Rose!BB$4:BG$32,4,FALSE)),,VLOOKUP($B243,Rose!BB$4:BG$32,4,FALSE))</f>
        <v>0</v>
      </c>
      <c r="AA243" s="11">
        <f>IF(ISERROR(VLOOKUP($B243,Rose!BI$4:BN$32,4,FALSE)),,VLOOKUP($B243,Rose!BI$4:BN$32,4,FALSE))</f>
        <v>0</v>
      </c>
      <c r="AB243" s="11">
        <f>IF(ISERROR(VLOOKUP($B243,Rose!BP$4:BU$32,4,FALSE)),,VLOOKUP($B243,Rose!BP$4:BU$32,4,FALSE))</f>
        <v>0</v>
      </c>
    </row>
    <row r="244" spans="1:28" ht="20" customHeight="1" x14ac:dyDescent="0.15">
      <c r="A244" s="11" t="s">
        <v>35</v>
      </c>
      <c r="B244" s="11" t="s">
        <v>270</v>
      </c>
      <c r="C244" s="11" t="s">
        <v>519</v>
      </c>
      <c r="D244" s="11">
        <v>19</v>
      </c>
      <c r="E244" s="11">
        <v>3</v>
      </c>
      <c r="F244" s="11">
        <v>6</v>
      </c>
      <c r="G244" s="11">
        <v>7.25</v>
      </c>
      <c r="H244" s="11">
        <v>1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Q244" s="13"/>
      <c r="S244" s="11">
        <f>IF(ISERROR(VLOOKUP($B244,Rose!D$4:J$32,4,FALSE)),,VLOOKUP($B244,Rose!D$4:J$32,4,FALSE))</f>
        <v>0</v>
      </c>
      <c r="T244" s="11">
        <f>IF(ISERROR(VLOOKUP($B244,Rose!L$4:Q$32,4,FALSE)),,VLOOKUP($B244,Rose!L$4:Q$32,4,FALSE))</f>
        <v>0</v>
      </c>
      <c r="U244" s="11">
        <f>IF(ISERROR(VLOOKUP($B244,Rose!S$4:X$32,4,FALSE)),,VLOOKUP($B244,Rose!S$4:X$32,4,FALSE))</f>
        <v>0</v>
      </c>
      <c r="V244" s="11">
        <f>IF(ISERROR(VLOOKUP($B244,Rose!Z$4:AE$32,4,FALSE)),,VLOOKUP($B244,Rose!Z$4:AE$32,4,FALSE))</f>
        <v>0</v>
      </c>
      <c r="W244" s="11">
        <f>IF(ISERROR(VLOOKUP($B244,Rose!AG$4:AL$32,4,FALSE)),,VLOOKUP($B244,Rose!AG$4:AL$32,4,FALSE))</f>
        <v>0</v>
      </c>
      <c r="X244" s="11">
        <f>IF(ISERROR(VLOOKUP($B244,Rose!AN$4:AS$32,4,FALSE)),,VLOOKUP($B244,Rose!AN$4:AS$32,4,FALSE))</f>
        <v>6</v>
      </c>
      <c r="Y244" s="11">
        <f>IF(ISERROR(VLOOKUP($B244,Rose!AU$4:AZ$32,4,FALSE)),,VLOOKUP($B244,Rose!AU$4:AZ$32,4,FALSE))</f>
        <v>0</v>
      </c>
      <c r="Z244" s="11">
        <f>IF(ISERROR(VLOOKUP($B244,Rose!BB$4:BG$32,4,FALSE)),,VLOOKUP($B244,Rose!BB$4:BG$32,4,FALSE))</f>
        <v>0</v>
      </c>
      <c r="AA244" s="11">
        <f>IF(ISERROR(VLOOKUP($B244,Rose!BI$4:BN$32,4,FALSE)),,VLOOKUP($B244,Rose!BI$4:BN$32,4,FALSE))</f>
        <v>0</v>
      </c>
      <c r="AB244" s="11">
        <f>IF(ISERROR(VLOOKUP($B244,Rose!BP$4:BU$32,4,FALSE)),,VLOOKUP($B244,Rose!BP$4:BU$32,4,FALSE))</f>
        <v>0</v>
      </c>
    </row>
    <row r="245" spans="1:28" ht="20" customHeight="1" x14ac:dyDescent="0.15">
      <c r="A245" s="11" t="s">
        <v>35</v>
      </c>
      <c r="B245" s="11" t="s">
        <v>501</v>
      </c>
      <c r="C245" s="11" t="s">
        <v>244</v>
      </c>
      <c r="D245" s="11">
        <v>3</v>
      </c>
      <c r="E245" s="11">
        <v>3</v>
      </c>
      <c r="F245" s="11">
        <v>6</v>
      </c>
      <c r="G245" s="11">
        <v>6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Q245" s="13"/>
      <c r="S245" s="11">
        <f>IF(ISERROR(VLOOKUP($B245,Rose!D$4:J$32,4,FALSE)),,VLOOKUP($B245,Rose!D$4:J$32,4,FALSE))</f>
        <v>0</v>
      </c>
      <c r="T245" s="11">
        <f>IF(ISERROR(VLOOKUP($B245,Rose!L$4:Q$32,4,FALSE)),,VLOOKUP($B245,Rose!L$4:Q$32,4,FALSE))</f>
        <v>0</v>
      </c>
      <c r="U245" s="11">
        <f>IF(ISERROR(VLOOKUP($B245,Rose!S$4:X$32,4,FALSE)),,VLOOKUP($B245,Rose!S$4:X$32,4,FALSE))</f>
        <v>0</v>
      </c>
      <c r="V245" s="11">
        <f>IF(ISERROR(VLOOKUP($B245,Rose!Z$4:AE$32,4,FALSE)),,VLOOKUP($B245,Rose!Z$4:AE$32,4,FALSE))</f>
        <v>2</v>
      </c>
      <c r="W245" s="11">
        <f>IF(ISERROR(VLOOKUP($B245,Rose!AG$4:AL$32,4,FALSE)),,VLOOKUP($B245,Rose!AG$4:AL$32,4,FALSE))</f>
        <v>0</v>
      </c>
      <c r="X245" s="11">
        <f>IF(ISERROR(VLOOKUP($B245,Rose!AN$4:AS$32,4,FALSE)),,VLOOKUP($B245,Rose!AN$4:AS$32,4,FALSE))</f>
        <v>0</v>
      </c>
      <c r="Y245" s="11">
        <f>IF(ISERROR(VLOOKUP($B245,Rose!AU$4:AZ$32,4,FALSE)),,VLOOKUP($B245,Rose!AU$4:AZ$32,4,FALSE))</f>
        <v>0</v>
      </c>
      <c r="Z245" s="11">
        <f>IF(ISERROR(VLOOKUP($B245,Rose!BB$4:BG$32,4,FALSE)),,VLOOKUP($B245,Rose!BB$4:BG$32,4,FALSE))</f>
        <v>0</v>
      </c>
      <c r="AA245" s="11">
        <f>IF(ISERROR(VLOOKUP($B245,Rose!BI$4:BN$32,4,FALSE)),,VLOOKUP($B245,Rose!BI$4:BN$32,4,FALSE))</f>
        <v>0</v>
      </c>
      <c r="AB245" s="11">
        <f>IF(ISERROR(VLOOKUP($B245,Rose!BP$4:BU$32,4,FALSE)),,VLOOKUP($B245,Rose!BP$4:BU$32,4,FALSE))</f>
        <v>0</v>
      </c>
    </row>
    <row r="246" spans="1:28" ht="20" customHeight="1" x14ac:dyDescent="0.15">
      <c r="A246" s="11" t="s">
        <v>35</v>
      </c>
      <c r="B246" s="11" t="s">
        <v>67</v>
      </c>
      <c r="C246" s="11" t="s">
        <v>91</v>
      </c>
      <c r="D246" s="11">
        <v>45</v>
      </c>
      <c r="E246" s="11">
        <v>17</v>
      </c>
      <c r="F246" s="11">
        <v>6.0243599999999997</v>
      </c>
      <c r="G246" s="11">
        <v>6.4701300000000002</v>
      </c>
      <c r="H246" s="11">
        <v>2</v>
      </c>
      <c r="I246" s="11">
        <v>0</v>
      </c>
      <c r="J246" s="11">
        <v>0</v>
      </c>
      <c r="K246" s="11">
        <v>0</v>
      </c>
      <c r="L246" s="11">
        <v>2</v>
      </c>
      <c r="M246" s="11">
        <v>0</v>
      </c>
      <c r="N246" s="11">
        <v>0</v>
      </c>
      <c r="O246" s="11">
        <v>0</v>
      </c>
      <c r="Q246" s="13"/>
      <c r="S246" s="11">
        <f>IF(ISERROR(VLOOKUP($B246,Rose!D$4:J$32,4,FALSE)),,VLOOKUP($B246,Rose!D$4:J$32,4,FALSE))</f>
        <v>0</v>
      </c>
      <c r="T246" s="11">
        <f>IF(ISERROR(VLOOKUP($B246,Rose!L$4:Q$32,4,FALSE)),,VLOOKUP($B246,Rose!L$4:Q$32,4,FALSE))</f>
        <v>19</v>
      </c>
      <c r="U246" s="11">
        <f>IF(ISERROR(VLOOKUP($B246,Rose!S$4:X$32,4,FALSE)),,VLOOKUP($B246,Rose!S$4:X$32,4,FALSE))</f>
        <v>0</v>
      </c>
      <c r="V246" s="11">
        <f>IF(ISERROR(VLOOKUP($B246,Rose!Z$4:AE$32,4,FALSE)),,VLOOKUP($B246,Rose!Z$4:AE$32,4,FALSE))</f>
        <v>0</v>
      </c>
      <c r="W246" s="11">
        <f>IF(ISERROR(VLOOKUP($B246,Rose!AG$4:AL$32,4,FALSE)),,VLOOKUP($B246,Rose!AG$4:AL$32,4,FALSE))</f>
        <v>0</v>
      </c>
      <c r="X246" s="11">
        <f>IF(ISERROR(VLOOKUP($B246,Rose!AN$4:AS$32,4,FALSE)),,VLOOKUP($B246,Rose!AN$4:AS$32,4,FALSE))</f>
        <v>0</v>
      </c>
      <c r="Y246" s="11">
        <f>IF(ISERROR(VLOOKUP($B246,Rose!AU$4:AZ$32,4,FALSE)),,VLOOKUP($B246,Rose!AU$4:AZ$32,4,FALSE))</f>
        <v>0</v>
      </c>
      <c r="Z246" s="11">
        <f>IF(ISERROR(VLOOKUP($B246,Rose!BB$4:BG$32,4,FALSE)),,VLOOKUP($B246,Rose!BB$4:BG$32,4,FALSE))</f>
        <v>0</v>
      </c>
      <c r="AA246" s="11">
        <f>IF(ISERROR(VLOOKUP($B246,Rose!BI$4:BN$32,4,FALSE)),,VLOOKUP($B246,Rose!BI$4:BN$32,4,FALSE))</f>
        <v>0</v>
      </c>
      <c r="AB246" s="11">
        <f>IF(ISERROR(VLOOKUP($B246,Rose!BP$4:BU$32,4,FALSE)),,VLOOKUP($B246,Rose!BP$4:BU$32,4,FALSE))</f>
        <v>0</v>
      </c>
    </row>
    <row r="247" spans="1:28" ht="20" customHeight="1" x14ac:dyDescent="0.15">
      <c r="A247" s="11" t="s">
        <v>35</v>
      </c>
      <c r="B247" s="11" t="s">
        <v>502</v>
      </c>
      <c r="C247" s="11" t="s">
        <v>194</v>
      </c>
      <c r="D247" s="11">
        <v>18</v>
      </c>
      <c r="E247" s="11">
        <v>1</v>
      </c>
      <c r="F247" s="11">
        <v>5.75</v>
      </c>
      <c r="G247" s="11">
        <v>5.75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Q247" s="13"/>
      <c r="S247" s="11">
        <f>IF(ISERROR(VLOOKUP($B247,Rose!D$4:J$32,4,FALSE)),,VLOOKUP($B247,Rose!D$4:J$32,4,FALSE))</f>
        <v>0</v>
      </c>
      <c r="T247" s="11">
        <f>IF(ISERROR(VLOOKUP($B247,Rose!L$4:Q$32,4,FALSE)),,VLOOKUP($B247,Rose!L$4:Q$32,4,FALSE))</f>
        <v>0</v>
      </c>
      <c r="U247" s="11">
        <f>IF(ISERROR(VLOOKUP($B247,Rose!S$4:X$32,4,FALSE)),,VLOOKUP($B247,Rose!S$4:X$32,4,FALSE))</f>
        <v>0</v>
      </c>
      <c r="V247" s="11">
        <f>IF(ISERROR(VLOOKUP($B247,Rose!Z$4:AE$32,4,FALSE)),,VLOOKUP($B247,Rose!Z$4:AE$32,4,FALSE))</f>
        <v>0</v>
      </c>
      <c r="W247" s="11">
        <f>IF(ISERROR(VLOOKUP($B247,Rose!AG$4:AL$32,4,FALSE)),,VLOOKUP($B247,Rose!AG$4:AL$32,4,FALSE))</f>
        <v>0</v>
      </c>
      <c r="X247" s="11">
        <f>IF(ISERROR(VLOOKUP($B247,Rose!AN$4:AS$32,4,FALSE)),,VLOOKUP($B247,Rose!AN$4:AS$32,4,FALSE))</f>
        <v>0</v>
      </c>
      <c r="Y247" s="11">
        <f>IF(ISERROR(VLOOKUP($B247,Rose!AU$4:AZ$32,4,FALSE)),,VLOOKUP($B247,Rose!AU$4:AZ$32,4,FALSE))</f>
        <v>0</v>
      </c>
      <c r="Z247" s="11">
        <f>IF(ISERROR(VLOOKUP($B247,Rose!BB$4:BG$32,4,FALSE)),,VLOOKUP($B247,Rose!BB$4:BG$32,4,FALSE))</f>
        <v>0</v>
      </c>
      <c r="AA247" s="11">
        <f>IF(ISERROR(VLOOKUP($B247,Rose!BI$4:BN$32,4,FALSE)),,VLOOKUP($B247,Rose!BI$4:BN$32,4,FALSE))</f>
        <v>0</v>
      </c>
      <c r="AB247" s="11">
        <f>IF(ISERROR(VLOOKUP($B247,Rose!BP$4:BU$32,4,FALSE)),,VLOOKUP($B247,Rose!BP$4:BU$32,4,FALSE))</f>
        <v>0</v>
      </c>
    </row>
    <row r="248" spans="1:28" ht="20" customHeight="1" x14ac:dyDescent="0.15">
      <c r="Q248" s="13"/>
    </row>
  </sheetData>
  <sheetProtection selectLockedCells="1" selectUnlockedCells="1"/>
  <sortState xmlns:xlrd2="http://schemas.microsoft.com/office/spreadsheetml/2017/richdata2" ref="B3:O247">
    <sortCondition ref="B3:B247"/>
  </sortState>
  <phoneticPr fontId="3" type="noConversion"/>
  <conditionalFormatting sqref="Q3:Q248">
    <cfRule type="expression" dxfId="1" priority="1">
      <formula>OR(S3+T3+U3+V3+W3+X3+Y3+Z3+AA3+AB3)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5"/>
  <dimension ref="A1:AB248"/>
  <sheetViews>
    <sheetView workbookViewId="0">
      <selection activeCell="B3" sqref="B3:B197"/>
    </sheetView>
  </sheetViews>
  <sheetFormatPr baseColWidth="10" defaultColWidth="10.6640625" defaultRowHeight="20" customHeight="1" x14ac:dyDescent="0.15"/>
  <cols>
    <col min="1" max="1" width="6.5" style="11" bestFit="1" customWidth="1"/>
    <col min="2" max="2" width="25.83203125" style="11" bestFit="1" customWidth="1"/>
    <col min="3" max="3" width="13" style="11" bestFit="1" customWidth="1"/>
    <col min="4" max="4" width="13.1640625" style="11" bestFit="1" customWidth="1"/>
    <col min="5" max="5" width="9.83203125" style="11" bestFit="1" customWidth="1"/>
    <col min="6" max="6" width="13" style="11" customWidth="1"/>
    <col min="7" max="7" width="15" style="11" customWidth="1"/>
    <col min="8" max="8" width="4.83203125" style="11" bestFit="1" customWidth="1"/>
    <col min="9" max="9" width="5.1640625" style="11" bestFit="1" customWidth="1"/>
    <col min="10" max="10" width="7.33203125" style="11" bestFit="1" customWidth="1"/>
    <col min="11" max="11" width="7.6640625" style="11" bestFit="1" customWidth="1"/>
    <col min="12" max="12" width="5.1640625" style="11" bestFit="1" customWidth="1"/>
    <col min="13" max="13" width="6.1640625" style="11" bestFit="1" customWidth="1"/>
    <col min="14" max="14" width="4.5" style="11" bestFit="1" customWidth="1"/>
    <col min="15" max="15" width="5.6640625" style="11" bestFit="1" customWidth="1"/>
    <col min="16" max="16" width="3.1640625" style="11" customWidth="1"/>
    <col min="17" max="17" width="10.6640625" style="11"/>
    <col min="18" max="18" width="3.33203125" style="11" customWidth="1"/>
    <col min="19" max="19" width="11.83203125" style="11" bestFit="1" customWidth="1"/>
    <col min="20" max="20" width="6.6640625" style="11" bestFit="1" customWidth="1"/>
    <col min="21" max="21" width="16.5" style="11" bestFit="1" customWidth="1"/>
    <col min="22" max="22" width="9.6640625" style="11" bestFit="1" customWidth="1"/>
    <col min="23" max="23" width="10.33203125" style="11" bestFit="1" customWidth="1"/>
    <col min="24" max="24" width="9.83203125" style="11" bestFit="1" customWidth="1"/>
    <col min="25" max="25" width="13.5" style="11" bestFit="1" customWidth="1"/>
    <col min="26" max="26" width="4.83203125" style="11" bestFit="1" customWidth="1"/>
    <col min="27" max="27" width="13.1640625" style="11" bestFit="1" customWidth="1"/>
    <col min="28" max="28" width="12.1640625" style="11" bestFit="1" customWidth="1"/>
    <col min="29" max="16384" width="10.6640625" style="11"/>
  </cols>
  <sheetData>
    <row r="1" spans="1:28" ht="23" customHeight="1" thickBot="1" x14ac:dyDescent="0.2">
      <c r="A1" s="12"/>
      <c r="B1" s="12"/>
      <c r="C1" s="12"/>
      <c r="D1" s="12"/>
      <c r="E1" s="12"/>
      <c r="F1" s="39" t="s">
        <v>770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ht="23" customHeight="1" thickBot="1" x14ac:dyDescent="0.2">
      <c r="A2" s="74" t="s">
        <v>13</v>
      </c>
      <c r="B2" s="75" t="s">
        <v>14</v>
      </c>
      <c r="C2" s="75" t="s">
        <v>16</v>
      </c>
      <c r="D2" s="75" t="s">
        <v>15</v>
      </c>
      <c r="E2" s="75" t="s">
        <v>145</v>
      </c>
      <c r="F2" s="75" t="s">
        <v>768</v>
      </c>
      <c r="G2" s="75" t="s">
        <v>769</v>
      </c>
      <c r="H2" s="75" t="s">
        <v>146</v>
      </c>
      <c r="I2" s="75" t="s">
        <v>147</v>
      </c>
      <c r="J2" s="75" t="s">
        <v>148</v>
      </c>
      <c r="K2" s="75" t="s">
        <v>149</v>
      </c>
      <c r="L2" s="75" t="s">
        <v>150</v>
      </c>
      <c r="M2" s="75" t="s">
        <v>143</v>
      </c>
      <c r="N2" s="75" t="s">
        <v>144</v>
      </c>
      <c r="O2" s="75" t="s">
        <v>151</v>
      </c>
      <c r="P2" s="75"/>
      <c r="Q2" s="75" t="s">
        <v>153</v>
      </c>
      <c r="R2" s="76"/>
      <c r="S2" s="75" t="s">
        <v>0</v>
      </c>
      <c r="T2" s="75" t="s">
        <v>1</v>
      </c>
      <c r="U2" s="75" t="s">
        <v>2</v>
      </c>
      <c r="V2" s="75" t="s">
        <v>3</v>
      </c>
      <c r="W2" s="75" t="s">
        <v>4</v>
      </c>
      <c r="X2" s="75" t="s">
        <v>5</v>
      </c>
      <c r="Y2" s="75" t="s">
        <v>6</v>
      </c>
      <c r="Z2" s="75" t="s">
        <v>7</v>
      </c>
      <c r="AA2" s="75" t="s">
        <v>326</v>
      </c>
      <c r="AB2" s="77" t="s">
        <v>8</v>
      </c>
    </row>
    <row r="3" spans="1:28" ht="20" customHeight="1" x14ac:dyDescent="0.15">
      <c r="A3" s="11" t="s">
        <v>37</v>
      </c>
      <c r="B3" s="11" t="s">
        <v>764</v>
      </c>
      <c r="C3" s="11" t="s">
        <v>664</v>
      </c>
      <c r="D3" s="11">
        <v>3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Q3" s="13"/>
      <c r="R3" s="13"/>
      <c r="S3" s="11">
        <f>IF(ISERROR(VLOOKUP($B3,Rose!D$4:J$32,4,FALSE)),,VLOOKUP($B3,Rose!D$4:J$32,4,FALSE))</f>
        <v>0</v>
      </c>
      <c r="T3" s="11">
        <f>IF(ISERROR(VLOOKUP($B3,Rose!L$4:Q$32,4,FALSE)),,VLOOKUP($B3,Rose!L$4:Q$32,4,FALSE))</f>
        <v>0</v>
      </c>
      <c r="U3" s="11">
        <f>IF(ISERROR(VLOOKUP($B3,Rose!S$4:X$32,4,FALSE)),,VLOOKUP($B3,Rose!S$4:X$32,4,FALSE))</f>
        <v>0</v>
      </c>
      <c r="V3" s="11">
        <f>IF(ISERROR(VLOOKUP($B3,Rose!Z$4:AE$32,4,FALSE)),,VLOOKUP($B3,Rose!Z$4:AE$32,4,FALSE))</f>
        <v>0</v>
      </c>
      <c r="W3" s="11">
        <f>IF(ISERROR(VLOOKUP($B3,Rose!AG$4:AL$32,4,FALSE)),,VLOOKUP($B3,Rose!AG$4:AL$32,4,FALSE))</f>
        <v>0</v>
      </c>
      <c r="X3" s="11">
        <f>IF(ISERROR(VLOOKUP($B3,Rose!AN$4:AS$32,4,FALSE)),,VLOOKUP($B3,Rose!AN$4:AS$32,4,FALSE))</f>
        <v>0</v>
      </c>
      <c r="Y3" s="11">
        <f>IF(ISERROR(VLOOKUP($B3,Rose!AU$4:AZ$32,4,FALSE)),,VLOOKUP($B3,Rose!AU$4:AZ$32,4,FALSE))</f>
        <v>0</v>
      </c>
      <c r="Z3" s="11">
        <f>IF(ISERROR(VLOOKUP($B3,Rose!BB$4:BG$32,4,FALSE)),,VLOOKUP($B3,Rose!BB$4:BG$32,4,FALSE))</f>
        <v>0</v>
      </c>
      <c r="AA3" s="11">
        <f>IF(ISERROR(VLOOKUP($B3,Rose!BI$4:BN$32,4,FALSE)),,VLOOKUP($B3,Rose!BI$4:BN$32,4,FALSE))</f>
        <v>0</v>
      </c>
      <c r="AB3" s="11">
        <f>IF(ISERROR(VLOOKUP($B3,Rose!BP$4:BU$32,4,FALSE)),,VLOOKUP($B3,Rose!BP$4:BU$32,4,FALSE))</f>
        <v>0</v>
      </c>
    </row>
    <row r="4" spans="1:28" ht="20" customHeight="1" x14ac:dyDescent="0.15">
      <c r="A4" s="11" t="s">
        <v>37</v>
      </c>
      <c r="B4" s="11" t="s">
        <v>221</v>
      </c>
      <c r="C4" s="11" t="s">
        <v>94</v>
      </c>
      <c r="D4" s="11">
        <v>39</v>
      </c>
      <c r="E4" s="11">
        <v>16</v>
      </c>
      <c r="F4" s="11">
        <v>5.7421899999999999</v>
      </c>
      <c r="G4" s="11">
        <v>5.9921899999999999</v>
      </c>
      <c r="H4" s="11">
        <v>2</v>
      </c>
      <c r="I4" s="11">
        <v>0</v>
      </c>
      <c r="J4" s="11">
        <v>0</v>
      </c>
      <c r="K4" s="11">
        <v>1</v>
      </c>
      <c r="L4" s="11">
        <v>1</v>
      </c>
      <c r="M4" s="11">
        <v>0</v>
      </c>
      <c r="N4" s="11">
        <v>0</v>
      </c>
      <c r="O4" s="11">
        <v>0</v>
      </c>
      <c r="Q4" s="13"/>
      <c r="R4" s="13"/>
      <c r="S4" s="11">
        <f>IF(ISERROR(VLOOKUP($B4,Rose!D$4:J$32,4,FALSE)),,VLOOKUP($B4,Rose!D$4:J$32,4,FALSE))</f>
        <v>0</v>
      </c>
      <c r="T4" s="11">
        <f>IF(ISERROR(VLOOKUP($B4,Rose!L$4:Q$32,4,FALSE)),,VLOOKUP($B4,Rose!L$4:Q$32,4,FALSE))</f>
        <v>0</v>
      </c>
      <c r="U4" s="11">
        <f>IF(ISERROR(VLOOKUP($B4,Rose!S$4:X$32,4,FALSE)),,VLOOKUP($B4,Rose!S$4:X$32,4,FALSE))</f>
        <v>13</v>
      </c>
      <c r="V4" s="11">
        <f>IF(ISERROR(VLOOKUP($B4,Rose!Z$4:AE$32,4,FALSE)),,VLOOKUP($B4,Rose!Z$4:AE$32,4,FALSE))</f>
        <v>0</v>
      </c>
      <c r="W4" s="11">
        <f>IF(ISERROR(VLOOKUP($B4,Rose!AG$4:AL$32,4,FALSE)),,VLOOKUP($B4,Rose!AG$4:AL$32,4,FALSE))</f>
        <v>0</v>
      </c>
      <c r="X4" s="11">
        <f>IF(ISERROR(VLOOKUP($B4,Rose!AN$4:AS$32,4,FALSE)),,VLOOKUP($B4,Rose!AN$4:AS$32,4,FALSE))</f>
        <v>0</v>
      </c>
      <c r="Y4" s="11">
        <f>IF(ISERROR(VLOOKUP($B4,Rose!AU$4:AZ$32,4,FALSE)),,VLOOKUP($B4,Rose!AU$4:AZ$32,4,FALSE))</f>
        <v>0</v>
      </c>
      <c r="Z4" s="11">
        <f>IF(ISERROR(VLOOKUP($B4,Rose!BB$4:BG$32,4,FALSE)),,VLOOKUP($B4,Rose!BB$4:BG$32,4,FALSE))</f>
        <v>0</v>
      </c>
      <c r="AA4" s="11">
        <f>IF(ISERROR(VLOOKUP($B4,Rose!BI$4:BN$32,4,FALSE)),,VLOOKUP($B4,Rose!BI$4:BN$32,4,FALSE))</f>
        <v>0</v>
      </c>
      <c r="AB4" s="11">
        <f>IF(ISERROR(VLOOKUP($B4,Rose!BP$4:BU$32,4,FALSE)),,VLOOKUP($B4,Rose!BP$4:BU$32,4,FALSE))</f>
        <v>0</v>
      </c>
    </row>
    <row r="5" spans="1:28" ht="20" customHeight="1" x14ac:dyDescent="0.15">
      <c r="A5" s="11" t="s">
        <v>37</v>
      </c>
      <c r="B5" s="11" t="s">
        <v>765</v>
      </c>
      <c r="C5" s="11" t="s">
        <v>664</v>
      </c>
      <c r="D5" s="11">
        <v>1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Q5" s="13"/>
      <c r="R5" s="13"/>
      <c r="S5" s="11">
        <f>IF(ISERROR(VLOOKUP($B5,Rose!D$4:J$32,4,FALSE)),,VLOOKUP($B5,Rose!D$4:J$32,4,FALSE))</f>
        <v>0</v>
      </c>
      <c r="T5" s="11">
        <f>IF(ISERROR(VLOOKUP($B5,Rose!L$4:Q$32,4,FALSE)),,VLOOKUP($B5,Rose!L$4:Q$32,4,FALSE))</f>
        <v>0</v>
      </c>
      <c r="U5" s="11">
        <f>IF(ISERROR(VLOOKUP($B5,Rose!S$4:X$32,4,FALSE)),,VLOOKUP($B5,Rose!S$4:X$32,4,FALSE))</f>
        <v>0</v>
      </c>
      <c r="V5" s="11">
        <f>IF(ISERROR(VLOOKUP($B5,Rose!Z$4:AE$32,4,FALSE)),,VLOOKUP($B5,Rose!Z$4:AE$32,4,FALSE))</f>
        <v>0</v>
      </c>
      <c r="W5" s="11">
        <f>IF(ISERROR(VLOOKUP($B5,Rose!AG$4:AL$32,4,FALSE)),,VLOOKUP($B5,Rose!AG$4:AL$32,4,FALSE))</f>
        <v>0</v>
      </c>
      <c r="X5" s="11">
        <f>IF(ISERROR(VLOOKUP($B5,Rose!AN$4:AS$32,4,FALSE)),,VLOOKUP($B5,Rose!AN$4:AS$32,4,FALSE))</f>
        <v>0</v>
      </c>
      <c r="Y5" s="11">
        <f>IF(ISERROR(VLOOKUP($B5,Rose!AU$4:AZ$32,4,FALSE)),,VLOOKUP($B5,Rose!AU$4:AZ$32,4,FALSE))</f>
        <v>0</v>
      </c>
      <c r="Z5" s="11">
        <f>IF(ISERROR(VLOOKUP($B5,Rose!BB$4:BG$32,4,FALSE)),,VLOOKUP($B5,Rose!BB$4:BG$32,4,FALSE))</f>
        <v>0</v>
      </c>
      <c r="AA5" s="11">
        <f>IF(ISERROR(VLOOKUP($B5,Rose!BI$4:BN$32,4,FALSE)),,VLOOKUP($B5,Rose!BI$4:BN$32,4,FALSE))</f>
        <v>0</v>
      </c>
      <c r="AB5" s="11">
        <f>IF(ISERROR(VLOOKUP($B5,Rose!BP$4:BU$32,4,FALSE)),,VLOOKUP($B5,Rose!BP$4:BU$32,4,FALSE))</f>
        <v>0</v>
      </c>
    </row>
    <row r="6" spans="1:28" ht="20" customHeight="1" x14ac:dyDescent="0.15">
      <c r="A6" s="11" t="s">
        <v>37</v>
      </c>
      <c r="B6" s="11" t="s">
        <v>627</v>
      </c>
      <c r="C6" s="11" t="s">
        <v>99</v>
      </c>
      <c r="D6" s="11">
        <v>49</v>
      </c>
      <c r="E6" s="11">
        <v>22</v>
      </c>
      <c r="F6" s="11">
        <v>6.1204000000000001</v>
      </c>
      <c r="G6" s="11">
        <v>7.1553100000000001</v>
      </c>
      <c r="H6" s="11">
        <v>7</v>
      </c>
      <c r="I6" s="11">
        <v>0</v>
      </c>
      <c r="J6" s="11">
        <v>0</v>
      </c>
      <c r="K6" s="11">
        <v>0</v>
      </c>
      <c r="L6" s="11">
        <v>2</v>
      </c>
      <c r="M6" s="11">
        <v>1</v>
      </c>
      <c r="N6" s="11">
        <v>0</v>
      </c>
      <c r="O6" s="11">
        <v>0</v>
      </c>
      <c r="Q6" s="13"/>
      <c r="R6" s="13"/>
      <c r="S6" s="11">
        <f>IF(ISERROR(VLOOKUP($B6,Rose!D$4:J$32,4,FALSE)),,VLOOKUP($B6,Rose!D$4:J$32,4,FALSE))</f>
        <v>0</v>
      </c>
      <c r="T6" s="11">
        <f>IF(ISERROR(VLOOKUP($B6,Rose!L$4:Q$32,4,FALSE)),,VLOOKUP($B6,Rose!L$4:Q$32,4,FALSE))</f>
        <v>0</v>
      </c>
      <c r="U6" s="11">
        <f>IF(ISERROR(VLOOKUP($B6,Rose!S$4:X$32,4,FALSE)),,VLOOKUP($B6,Rose!S$4:X$32,4,FALSE))</f>
        <v>0</v>
      </c>
      <c r="V6" s="11">
        <f>IF(ISERROR(VLOOKUP($B6,Rose!Z$4:AE$32,4,FALSE)),,VLOOKUP($B6,Rose!Z$4:AE$32,4,FALSE))</f>
        <v>0</v>
      </c>
      <c r="W6" s="11">
        <f>IF(ISERROR(VLOOKUP($B6,Rose!AG$4:AL$32,4,FALSE)),,VLOOKUP($B6,Rose!AG$4:AL$32,4,FALSE))</f>
        <v>56</v>
      </c>
      <c r="X6" s="11">
        <f>IF(ISERROR(VLOOKUP($B6,Rose!AN$4:AS$32,4,FALSE)),,VLOOKUP($B6,Rose!AN$4:AS$32,4,FALSE))</f>
        <v>0</v>
      </c>
      <c r="Y6" s="11">
        <f>IF(ISERROR(VLOOKUP($B6,Rose!AU$4:AZ$32,4,FALSE)),,VLOOKUP($B6,Rose!AU$4:AZ$32,4,FALSE))</f>
        <v>0</v>
      </c>
      <c r="Z6" s="11">
        <f>IF(ISERROR(VLOOKUP($B6,Rose!BB$4:BG$32,4,FALSE)),,VLOOKUP($B6,Rose!BB$4:BG$32,4,FALSE))</f>
        <v>0</v>
      </c>
      <c r="AA6" s="11">
        <f>IF(ISERROR(VLOOKUP($B6,Rose!BI$4:BN$32,4,FALSE)),,VLOOKUP($B6,Rose!BI$4:BN$32,4,FALSE))</f>
        <v>0</v>
      </c>
      <c r="AB6" s="11">
        <f>IF(ISERROR(VLOOKUP($B6,Rose!BP$4:BU$32,4,FALSE)),,VLOOKUP($B6,Rose!BP$4:BU$32,4,FALSE))</f>
        <v>0</v>
      </c>
    </row>
    <row r="7" spans="1:28" ht="20" customHeight="1" x14ac:dyDescent="0.15">
      <c r="A7" s="11" t="s">
        <v>37</v>
      </c>
      <c r="B7" s="11" t="s">
        <v>736</v>
      </c>
      <c r="C7" s="11" t="s">
        <v>664</v>
      </c>
      <c r="D7" s="11">
        <v>11</v>
      </c>
      <c r="E7" s="11">
        <v>2</v>
      </c>
      <c r="F7" s="11">
        <v>5.625</v>
      </c>
      <c r="G7" s="11">
        <v>5.625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Q7" s="13"/>
      <c r="R7" s="13"/>
      <c r="S7" s="11">
        <f>IF(ISERROR(VLOOKUP($B7,Rose!D$4:J$32,4,FALSE)),,VLOOKUP($B7,Rose!D$4:J$32,4,FALSE))</f>
        <v>0</v>
      </c>
      <c r="T7" s="11">
        <f>IF(ISERROR(VLOOKUP($B7,Rose!L$4:Q$32,4,FALSE)),,VLOOKUP($B7,Rose!L$4:Q$32,4,FALSE))</f>
        <v>0</v>
      </c>
      <c r="U7" s="11">
        <f>IF(ISERROR(VLOOKUP($B7,Rose!S$4:X$32,4,FALSE)),,VLOOKUP($B7,Rose!S$4:X$32,4,FALSE))</f>
        <v>0</v>
      </c>
      <c r="V7" s="11">
        <f>IF(ISERROR(VLOOKUP($B7,Rose!Z$4:AE$32,4,FALSE)),,VLOOKUP($B7,Rose!Z$4:AE$32,4,FALSE))</f>
        <v>0</v>
      </c>
      <c r="W7" s="11">
        <f>IF(ISERROR(VLOOKUP($B7,Rose!AG$4:AL$32,4,FALSE)),,VLOOKUP($B7,Rose!AG$4:AL$32,4,FALSE))</f>
        <v>0</v>
      </c>
      <c r="X7" s="11">
        <f>IF(ISERROR(VLOOKUP($B7,Rose!AN$4:AS$32,4,FALSE)),,VLOOKUP($B7,Rose!AN$4:AS$32,4,FALSE))</f>
        <v>0</v>
      </c>
      <c r="Y7" s="11">
        <f>IF(ISERROR(VLOOKUP($B7,Rose!AU$4:AZ$32,4,FALSE)),,VLOOKUP($B7,Rose!AU$4:AZ$32,4,FALSE))</f>
        <v>0</v>
      </c>
      <c r="Z7" s="11">
        <f>IF(ISERROR(VLOOKUP($B7,Rose!BB$4:BG$32,4,FALSE)),,VLOOKUP($B7,Rose!BB$4:BG$32,4,FALSE))</f>
        <v>0</v>
      </c>
      <c r="AA7" s="11">
        <f>IF(ISERROR(VLOOKUP($B7,Rose!BI$4:BN$32,4,FALSE)),,VLOOKUP($B7,Rose!BI$4:BN$32,4,FALSE))</f>
        <v>0</v>
      </c>
      <c r="AB7" s="11">
        <f>IF(ISERROR(VLOOKUP($B7,Rose!BP$4:BU$32,4,FALSE)),,VLOOKUP($B7,Rose!BP$4:BU$32,4,FALSE))</f>
        <v>0</v>
      </c>
    </row>
    <row r="8" spans="1:28" ht="20" customHeight="1" x14ac:dyDescent="0.15">
      <c r="A8" s="11" t="s">
        <v>37</v>
      </c>
      <c r="B8" s="11" t="s">
        <v>412</v>
      </c>
      <c r="C8" s="11" t="s">
        <v>517</v>
      </c>
      <c r="D8" s="11">
        <v>14</v>
      </c>
      <c r="E8" s="11">
        <v>19</v>
      </c>
      <c r="F8" s="11">
        <v>5.8289499999999999</v>
      </c>
      <c r="G8" s="11">
        <v>6.0131600000000001</v>
      </c>
      <c r="H8" s="11">
        <v>1</v>
      </c>
      <c r="I8" s="11">
        <v>0</v>
      </c>
      <c r="J8" s="11">
        <v>0</v>
      </c>
      <c r="K8" s="11">
        <v>0</v>
      </c>
      <c r="L8" s="11">
        <v>1</v>
      </c>
      <c r="M8" s="11">
        <v>1</v>
      </c>
      <c r="N8" s="11">
        <v>0</v>
      </c>
      <c r="O8" s="11">
        <v>0</v>
      </c>
      <c r="Q8" s="13"/>
      <c r="R8" s="13"/>
      <c r="S8" s="11">
        <f>IF(ISERROR(VLOOKUP($B8,Rose!D$4:J$32,4,FALSE)),,VLOOKUP($B8,Rose!D$4:J$32,4,FALSE))</f>
        <v>0</v>
      </c>
      <c r="T8" s="11">
        <f>IF(ISERROR(VLOOKUP($B8,Rose!L$4:Q$32,4,FALSE)),,VLOOKUP($B8,Rose!L$4:Q$32,4,FALSE))</f>
        <v>0</v>
      </c>
      <c r="U8" s="11">
        <f>IF(ISERROR(VLOOKUP($B8,Rose!S$4:X$32,4,FALSE)),,VLOOKUP($B8,Rose!S$4:X$32,4,FALSE))</f>
        <v>0</v>
      </c>
      <c r="V8" s="11">
        <f>IF(ISERROR(VLOOKUP($B8,Rose!Z$4:AE$32,4,FALSE)),,VLOOKUP($B8,Rose!Z$4:AE$32,4,FALSE))</f>
        <v>0</v>
      </c>
      <c r="W8" s="11">
        <f>IF(ISERROR(VLOOKUP($B8,Rose!AG$4:AL$32,4,FALSE)),,VLOOKUP($B8,Rose!AG$4:AL$32,4,FALSE))</f>
        <v>0</v>
      </c>
      <c r="X8" s="11">
        <f>IF(ISERROR(VLOOKUP($B8,Rose!AN$4:AS$32,4,FALSE)),,VLOOKUP($B8,Rose!AN$4:AS$32,4,FALSE))</f>
        <v>0</v>
      </c>
      <c r="Y8" s="11">
        <f>IF(ISERROR(VLOOKUP($B8,Rose!AU$4:AZ$32,4,FALSE)),,VLOOKUP($B8,Rose!AU$4:AZ$32,4,FALSE))</f>
        <v>0</v>
      </c>
      <c r="Z8" s="11">
        <f>IF(ISERROR(VLOOKUP($B8,Rose!BB$4:BG$32,4,FALSE)),,VLOOKUP($B8,Rose!BB$4:BG$32,4,FALSE))</f>
        <v>0</v>
      </c>
      <c r="AA8" s="11">
        <f>IF(ISERROR(VLOOKUP($B8,Rose!BI$4:BN$32,4,FALSE)),,VLOOKUP($B8,Rose!BI$4:BN$32,4,FALSE))</f>
        <v>0</v>
      </c>
      <c r="AB8" s="11">
        <f>IF(ISERROR(VLOOKUP($B8,Rose!BP$4:BU$32,4,FALSE)),,VLOOKUP($B8,Rose!BP$4:BU$32,4,FALSE))</f>
        <v>0</v>
      </c>
    </row>
    <row r="9" spans="1:28" ht="20" customHeight="1" x14ac:dyDescent="0.15">
      <c r="A9" s="11" t="s">
        <v>37</v>
      </c>
      <c r="B9" s="11" t="s">
        <v>737</v>
      </c>
      <c r="C9" s="11" t="s">
        <v>100</v>
      </c>
      <c r="D9" s="11">
        <v>1</v>
      </c>
      <c r="E9" s="11">
        <v>1</v>
      </c>
      <c r="F9" s="11">
        <v>6</v>
      </c>
      <c r="G9" s="11">
        <v>6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Q9" s="13"/>
      <c r="R9" s="13"/>
      <c r="S9" s="11">
        <f>IF(ISERROR(VLOOKUP($B9,Rose!D$4:J$32,4,FALSE)),,VLOOKUP($B9,Rose!D$4:J$32,4,FALSE))</f>
        <v>0</v>
      </c>
      <c r="T9" s="11">
        <f>IF(ISERROR(VLOOKUP($B9,Rose!L$4:Q$32,4,FALSE)),,VLOOKUP($B9,Rose!L$4:Q$32,4,FALSE))</f>
        <v>0</v>
      </c>
      <c r="U9" s="11">
        <f>IF(ISERROR(VLOOKUP($B9,Rose!S$4:X$32,4,FALSE)),,VLOOKUP($B9,Rose!S$4:X$32,4,FALSE))</f>
        <v>0</v>
      </c>
      <c r="V9" s="11">
        <f>IF(ISERROR(VLOOKUP($B9,Rose!Z$4:AE$32,4,FALSE)),,VLOOKUP($B9,Rose!Z$4:AE$32,4,FALSE))</f>
        <v>0</v>
      </c>
      <c r="W9" s="11">
        <f>IF(ISERROR(VLOOKUP($B9,Rose!AG$4:AL$32,4,FALSE)),,VLOOKUP($B9,Rose!AG$4:AL$32,4,FALSE))</f>
        <v>0</v>
      </c>
      <c r="X9" s="11">
        <f>IF(ISERROR(VLOOKUP($B9,Rose!AN$4:AS$32,4,FALSE)),,VLOOKUP($B9,Rose!AN$4:AS$32,4,FALSE))</f>
        <v>0</v>
      </c>
      <c r="Y9" s="11">
        <f>IF(ISERROR(VLOOKUP($B9,Rose!AU$4:AZ$32,4,FALSE)),,VLOOKUP($B9,Rose!AU$4:AZ$32,4,FALSE))</f>
        <v>0</v>
      </c>
      <c r="Z9" s="11">
        <f>IF(ISERROR(VLOOKUP($B9,Rose!BB$4:BG$32,4,FALSE)),,VLOOKUP($B9,Rose!BB$4:BG$32,4,FALSE))</f>
        <v>0</v>
      </c>
      <c r="AA9" s="11">
        <f>IF(ISERROR(VLOOKUP($B9,Rose!BI$4:BN$32,4,FALSE)),,VLOOKUP($B9,Rose!BI$4:BN$32,4,FALSE))</f>
        <v>0</v>
      </c>
      <c r="AB9" s="11">
        <f>IF(ISERROR(VLOOKUP($B9,Rose!BP$4:BU$32,4,FALSE)),,VLOOKUP($B9,Rose!BP$4:BU$32,4,FALSE))</f>
        <v>0</v>
      </c>
    </row>
    <row r="10" spans="1:28" ht="20" customHeight="1" x14ac:dyDescent="0.15">
      <c r="A10" s="11" t="s">
        <v>37</v>
      </c>
      <c r="B10" s="11" t="s">
        <v>503</v>
      </c>
      <c r="C10" s="11" t="s">
        <v>664</v>
      </c>
      <c r="D10" s="11">
        <v>8</v>
      </c>
      <c r="E10" s="11">
        <v>1</v>
      </c>
      <c r="F10" s="11">
        <v>5.75</v>
      </c>
      <c r="G10" s="11">
        <v>5.75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Q10" s="13"/>
      <c r="R10" s="13"/>
      <c r="S10" s="11">
        <f>IF(ISERROR(VLOOKUP($B10,Rose!D$4:J$32,4,FALSE)),,VLOOKUP($B10,Rose!D$4:J$32,4,FALSE))</f>
        <v>0</v>
      </c>
      <c r="T10" s="11">
        <f>IF(ISERROR(VLOOKUP($B10,Rose!L$4:Q$32,4,FALSE)),,VLOOKUP($B10,Rose!L$4:Q$32,4,FALSE))</f>
        <v>0</v>
      </c>
      <c r="U10" s="11">
        <f>IF(ISERROR(VLOOKUP($B10,Rose!S$4:X$32,4,FALSE)),,VLOOKUP($B10,Rose!S$4:X$32,4,FALSE))</f>
        <v>0</v>
      </c>
      <c r="V10" s="11">
        <f>IF(ISERROR(VLOOKUP($B10,Rose!Z$4:AE$32,4,FALSE)),,VLOOKUP($B10,Rose!Z$4:AE$32,4,FALSE))</f>
        <v>0</v>
      </c>
      <c r="W10" s="11">
        <f>IF(ISERROR(VLOOKUP($B10,Rose!AG$4:AL$32,4,FALSE)),,VLOOKUP($B10,Rose!AG$4:AL$32,4,FALSE))</f>
        <v>0</v>
      </c>
      <c r="X10" s="11">
        <f>IF(ISERROR(VLOOKUP($B10,Rose!AN$4:AS$32,4,FALSE)),,VLOOKUP($B10,Rose!AN$4:AS$32,4,FALSE))</f>
        <v>0</v>
      </c>
      <c r="Y10" s="11">
        <f>IF(ISERROR(VLOOKUP($B10,Rose!AU$4:AZ$32,4,FALSE)),,VLOOKUP($B10,Rose!AU$4:AZ$32,4,FALSE))</f>
        <v>0</v>
      </c>
      <c r="Z10" s="11">
        <f>IF(ISERROR(VLOOKUP($B10,Rose!BB$4:BG$32,4,FALSE)),,VLOOKUP($B10,Rose!BB$4:BG$32,4,FALSE))</f>
        <v>0</v>
      </c>
      <c r="AA10" s="11">
        <f>IF(ISERROR(VLOOKUP($B10,Rose!BI$4:BN$32,4,FALSE)),,VLOOKUP($B10,Rose!BI$4:BN$32,4,FALSE))</f>
        <v>0</v>
      </c>
      <c r="AB10" s="11">
        <f>IF(ISERROR(VLOOKUP($B10,Rose!BP$4:BU$32,4,FALSE)),,VLOOKUP($B10,Rose!BP$4:BU$32,4,FALSE))</f>
        <v>0</v>
      </c>
    </row>
    <row r="11" spans="1:28" ht="20" customHeight="1" x14ac:dyDescent="0.15">
      <c r="A11" s="11" t="s">
        <v>37</v>
      </c>
      <c r="B11" s="11" t="s">
        <v>431</v>
      </c>
      <c r="C11" s="11" t="s">
        <v>664</v>
      </c>
      <c r="D11" s="11">
        <v>19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Q11" s="13"/>
      <c r="R11" s="13"/>
      <c r="S11" s="11">
        <f>IF(ISERROR(VLOOKUP($B11,Rose!D$4:J$32,4,FALSE)),,VLOOKUP($B11,Rose!D$4:J$32,4,FALSE))</f>
        <v>0</v>
      </c>
      <c r="T11" s="11">
        <f>IF(ISERROR(VLOOKUP($B11,Rose!L$4:Q$32,4,FALSE)),,VLOOKUP($B11,Rose!L$4:Q$32,4,FALSE))</f>
        <v>0</v>
      </c>
      <c r="U11" s="11">
        <f>IF(ISERROR(VLOOKUP($B11,Rose!S$4:X$32,4,FALSE)),,VLOOKUP($B11,Rose!S$4:X$32,4,FALSE))</f>
        <v>0</v>
      </c>
      <c r="V11" s="11">
        <f>IF(ISERROR(VLOOKUP($B11,Rose!Z$4:AE$32,4,FALSE)),,VLOOKUP($B11,Rose!Z$4:AE$32,4,FALSE))</f>
        <v>0</v>
      </c>
      <c r="W11" s="11">
        <f>IF(ISERROR(VLOOKUP($B11,Rose!AG$4:AL$32,4,FALSE)),,VLOOKUP($B11,Rose!AG$4:AL$32,4,FALSE))</f>
        <v>0</v>
      </c>
      <c r="X11" s="11">
        <f>IF(ISERROR(VLOOKUP($B11,Rose!AN$4:AS$32,4,FALSE)),,VLOOKUP($B11,Rose!AN$4:AS$32,4,FALSE))</f>
        <v>0</v>
      </c>
      <c r="Y11" s="11">
        <f>IF(ISERROR(VLOOKUP($B11,Rose!AU$4:AZ$32,4,FALSE)),,VLOOKUP($B11,Rose!AU$4:AZ$32,4,FALSE))</f>
        <v>0</v>
      </c>
      <c r="Z11" s="11">
        <f>IF(ISERROR(VLOOKUP($B11,Rose!BB$4:BG$32,4,FALSE)),,VLOOKUP($B11,Rose!BB$4:BG$32,4,FALSE))</f>
        <v>0</v>
      </c>
      <c r="AA11" s="11">
        <f>IF(ISERROR(VLOOKUP($B11,Rose!BI$4:BN$32,4,FALSE)),,VLOOKUP($B11,Rose!BI$4:BN$32,4,FALSE))</f>
        <v>0</v>
      </c>
      <c r="AB11" s="11">
        <f>IF(ISERROR(VLOOKUP($B11,Rose!BP$4:BU$32,4,FALSE)),,VLOOKUP($B11,Rose!BP$4:BU$32,4,FALSE))</f>
        <v>0</v>
      </c>
    </row>
    <row r="12" spans="1:28" ht="20" customHeight="1" x14ac:dyDescent="0.15">
      <c r="A12" s="11" t="s">
        <v>37</v>
      </c>
      <c r="B12" s="11" t="s">
        <v>215</v>
      </c>
      <c r="C12" s="11" t="s">
        <v>91</v>
      </c>
      <c r="D12" s="11">
        <v>37</v>
      </c>
      <c r="E12" s="11">
        <v>8</v>
      </c>
      <c r="F12" s="11">
        <v>6.0116100000000001</v>
      </c>
      <c r="G12" s="11">
        <v>6.0879500000000002</v>
      </c>
      <c r="H12" s="11">
        <v>0</v>
      </c>
      <c r="I12" s="11">
        <v>0</v>
      </c>
      <c r="J12" s="11">
        <v>0</v>
      </c>
      <c r="K12" s="11">
        <v>0</v>
      </c>
      <c r="L12" s="11">
        <v>1</v>
      </c>
      <c r="M12" s="11">
        <v>1</v>
      </c>
      <c r="N12" s="11">
        <v>0</v>
      </c>
      <c r="O12" s="11">
        <v>0</v>
      </c>
      <c r="Q12" s="13"/>
      <c r="R12" s="13"/>
      <c r="S12" s="11">
        <f>IF(ISERROR(VLOOKUP($B12,Rose!D$4:J$32,4,FALSE)),,VLOOKUP($B12,Rose!D$4:J$32,4,FALSE))</f>
        <v>0</v>
      </c>
      <c r="T12" s="11">
        <f>IF(ISERROR(VLOOKUP($B12,Rose!L$4:Q$32,4,FALSE)),,VLOOKUP($B12,Rose!L$4:Q$32,4,FALSE))</f>
        <v>0</v>
      </c>
      <c r="U12" s="11">
        <f>IF(ISERROR(VLOOKUP($B12,Rose!S$4:X$32,4,FALSE)),,VLOOKUP($B12,Rose!S$4:X$32,4,FALSE))</f>
        <v>3</v>
      </c>
      <c r="V12" s="11">
        <f>IF(ISERROR(VLOOKUP($B12,Rose!Z$4:AE$32,4,FALSE)),,VLOOKUP($B12,Rose!Z$4:AE$32,4,FALSE))</f>
        <v>0</v>
      </c>
      <c r="W12" s="11">
        <f>IF(ISERROR(VLOOKUP($B12,Rose!AG$4:AL$32,4,FALSE)),,VLOOKUP($B12,Rose!AG$4:AL$32,4,FALSE))</f>
        <v>0</v>
      </c>
      <c r="X12" s="11">
        <f>IF(ISERROR(VLOOKUP($B12,Rose!AN$4:AS$32,4,FALSE)),,VLOOKUP($B12,Rose!AN$4:AS$32,4,FALSE))</f>
        <v>0</v>
      </c>
      <c r="Y12" s="11">
        <f>IF(ISERROR(VLOOKUP($B12,Rose!AU$4:AZ$32,4,FALSE)),,VLOOKUP($B12,Rose!AU$4:AZ$32,4,FALSE))</f>
        <v>0</v>
      </c>
      <c r="Z12" s="11">
        <f>IF(ISERROR(VLOOKUP($B12,Rose!BB$4:BG$32,4,FALSE)),,VLOOKUP($B12,Rose!BB$4:BG$32,4,FALSE))</f>
        <v>0</v>
      </c>
      <c r="AA12" s="11">
        <f>IF(ISERROR(VLOOKUP($B12,Rose!BI$4:BN$32,4,FALSE)),,VLOOKUP($B12,Rose!BI$4:BN$32,4,FALSE))</f>
        <v>0</v>
      </c>
      <c r="AB12" s="11">
        <f>IF(ISERROR(VLOOKUP($B12,Rose!BP$4:BU$32,4,FALSE)),,VLOOKUP($B12,Rose!BP$4:BU$32,4,FALSE))</f>
        <v>0</v>
      </c>
    </row>
    <row r="13" spans="1:28" ht="20" customHeight="1" x14ac:dyDescent="0.15">
      <c r="A13" s="11" t="s">
        <v>37</v>
      </c>
      <c r="B13" s="11" t="s">
        <v>906</v>
      </c>
      <c r="C13" s="11" t="s">
        <v>521</v>
      </c>
      <c r="D13" s="11">
        <v>9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Q13" s="13"/>
      <c r="R13" s="13"/>
      <c r="S13" s="11">
        <f>IF(ISERROR(VLOOKUP($B13,Rose!D$4:J$32,4,FALSE)),,VLOOKUP($B13,Rose!D$4:J$32,4,FALSE))</f>
        <v>0</v>
      </c>
      <c r="T13" s="11">
        <f>IF(ISERROR(VLOOKUP($B13,Rose!L$4:Q$32,4,FALSE)),,VLOOKUP($B13,Rose!L$4:Q$32,4,FALSE))</f>
        <v>0</v>
      </c>
      <c r="U13" s="11">
        <f>IF(ISERROR(VLOOKUP($B13,Rose!S$4:X$32,4,FALSE)),,VLOOKUP($B13,Rose!S$4:X$32,4,FALSE))</f>
        <v>0</v>
      </c>
      <c r="V13" s="11">
        <f>IF(ISERROR(VLOOKUP($B13,Rose!Z$4:AE$32,4,FALSE)),,VLOOKUP($B13,Rose!Z$4:AE$32,4,FALSE))</f>
        <v>0</v>
      </c>
      <c r="W13" s="11">
        <f>IF(ISERROR(VLOOKUP($B13,Rose!AG$4:AL$32,4,FALSE)),,VLOOKUP($B13,Rose!AG$4:AL$32,4,FALSE))</f>
        <v>0</v>
      </c>
      <c r="X13" s="11">
        <f>IF(ISERROR(VLOOKUP($B13,Rose!AN$4:AS$32,4,FALSE)),,VLOOKUP($B13,Rose!AN$4:AS$32,4,FALSE))</f>
        <v>0</v>
      </c>
      <c r="Y13" s="11">
        <f>IF(ISERROR(VLOOKUP($B13,Rose!AU$4:AZ$32,4,FALSE)),,VLOOKUP($B13,Rose!AU$4:AZ$32,4,FALSE))</f>
        <v>0</v>
      </c>
      <c r="Z13" s="11">
        <f>IF(ISERROR(VLOOKUP($B13,Rose!BB$4:BG$32,4,FALSE)),,VLOOKUP($B13,Rose!BB$4:BG$32,4,FALSE))</f>
        <v>0</v>
      </c>
      <c r="AA13" s="11">
        <f>IF(ISERROR(VLOOKUP($B13,Rose!BI$4:BN$32,4,FALSE)),,VLOOKUP($B13,Rose!BI$4:BN$32,4,FALSE))</f>
        <v>0</v>
      </c>
      <c r="AB13" s="11">
        <f>IF(ISERROR(VLOOKUP($B13,Rose!BP$4:BU$32,4,FALSE)),,VLOOKUP($B13,Rose!BP$4:BU$32,4,FALSE))</f>
        <v>0</v>
      </c>
    </row>
    <row r="14" spans="1:28" ht="20" customHeight="1" x14ac:dyDescent="0.15">
      <c r="A14" s="11" t="s">
        <v>37</v>
      </c>
      <c r="B14" s="11" t="s">
        <v>878</v>
      </c>
      <c r="C14" s="11" t="s">
        <v>98</v>
      </c>
      <c r="D14" s="11">
        <v>1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Q14" s="13"/>
      <c r="R14" s="13"/>
      <c r="S14" s="11">
        <f>IF(ISERROR(VLOOKUP($B14,Rose!D$4:J$32,4,FALSE)),,VLOOKUP($B14,Rose!D$4:J$32,4,FALSE))</f>
        <v>0</v>
      </c>
      <c r="T14" s="11">
        <f>IF(ISERROR(VLOOKUP($B14,Rose!L$4:Q$32,4,FALSE)),,VLOOKUP($B14,Rose!L$4:Q$32,4,FALSE))</f>
        <v>0</v>
      </c>
      <c r="U14" s="11">
        <f>IF(ISERROR(VLOOKUP($B14,Rose!S$4:X$32,4,FALSE)),,VLOOKUP($B14,Rose!S$4:X$32,4,FALSE))</f>
        <v>0</v>
      </c>
      <c r="V14" s="11">
        <f>IF(ISERROR(VLOOKUP($B14,Rose!Z$4:AE$32,4,FALSE)),,VLOOKUP($B14,Rose!Z$4:AE$32,4,FALSE))</f>
        <v>0</v>
      </c>
      <c r="W14" s="11">
        <f>IF(ISERROR(VLOOKUP($B14,Rose!AG$4:AL$32,4,FALSE)),,VLOOKUP($B14,Rose!AG$4:AL$32,4,FALSE))</f>
        <v>0</v>
      </c>
      <c r="X14" s="11">
        <f>IF(ISERROR(VLOOKUP($B14,Rose!AN$4:AS$32,4,FALSE)),,VLOOKUP($B14,Rose!AN$4:AS$32,4,FALSE))</f>
        <v>0</v>
      </c>
      <c r="Y14" s="11">
        <f>IF(ISERROR(VLOOKUP($B14,Rose!AU$4:AZ$32,4,FALSE)),,VLOOKUP($B14,Rose!AU$4:AZ$32,4,FALSE))</f>
        <v>0</v>
      </c>
      <c r="Z14" s="11">
        <f>IF(ISERROR(VLOOKUP($B14,Rose!BB$4:BG$32,4,FALSE)),,VLOOKUP($B14,Rose!BB$4:BG$32,4,FALSE))</f>
        <v>0</v>
      </c>
      <c r="AA14" s="11">
        <f>IF(ISERROR(VLOOKUP($B14,Rose!BI$4:BN$32,4,FALSE)),,VLOOKUP($B14,Rose!BI$4:BN$32,4,FALSE))</f>
        <v>0</v>
      </c>
      <c r="AB14" s="11">
        <f>IF(ISERROR(VLOOKUP($B14,Rose!BP$4:BU$32,4,FALSE)),,VLOOKUP($B14,Rose!BP$4:BU$32,4,FALSE))</f>
        <v>0</v>
      </c>
    </row>
    <row r="15" spans="1:28" ht="20" customHeight="1" x14ac:dyDescent="0.15">
      <c r="A15" s="11" t="s">
        <v>37</v>
      </c>
      <c r="B15" s="11" t="s">
        <v>846</v>
      </c>
      <c r="C15" s="11" t="s">
        <v>340</v>
      </c>
      <c r="D15" s="11">
        <v>29</v>
      </c>
      <c r="E15" s="11">
        <v>4</v>
      </c>
      <c r="F15" s="11">
        <v>5.9270800000000001</v>
      </c>
      <c r="G15" s="11">
        <v>5.7708300000000001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1</v>
      </c>
      <c r="N15" s="11">
        <v>0</v>
      </c>
      <c r="O15" s="11">
        <v>0</v>
      </c>
      <c r="Q15" s="13"/>
      <c r="R15" s="13"/>
      <c r="S15" s="11">
        <f>IF(ISERROR(VLOOKUP($B15,Rose!D$4:J$32,4,FALSE)),,VLOOKUP($B15,Rose!D$4:J$32,4,FALSE))</f>
        <v>0</v>
      </c>
      <c r="T15" s="11">
        <f>IF(ISERROR(VLOOKUP($B15,Rose!L$4:Q$32,4,FALSE)),,VLOOKUP($B15,Rose!L$4:Q$32,4,FALSE))</f>
        <v>0</v>
      </c>
      <c r="U15" s="11">
        <f>IF(ISERROR(VLOOKUP($B15,Rose!S$4:X$32,4,FALSE)),,VLOOKUP($B15,Rose!S$4:X$32,4,FALSE))</f>
        <v>0</v>
      </c>
      <c r="V15" s="11">
        <f>IF(ISERROR(VLOOKUP($B15,Rose!Z$4:AE$32,4,FALSE)),,VLOOKUP($B15,Rose!Z$4:AE$32,4,FALSE))</f>
        <v>0</v>
      </c>
      <c r="W15" s="11">
        <f>IF(ISERROR(VLOOKUP($B15,Rose!AG$4:AL$32,4,FALSE)),,VLOOKUP($B15,Rose!AG$4:AL$32,4,FALSE))</f>
        <v>0</v>
      </c>
      <c r="X15" s="11">
        <f>IF(ISERROR(VLOOKUP($B15,Rose!AN$4:AS$32,4,FALSE)),,VLOOKUP($B15,Rose!AN$4:AS$32,4,FALSE))</f>
        <v>0</v>
      </c>
      <c r="Y15" s="11">
        <f>IF(ISERROR(VLOOKUP($B15,Rose!AU$4:AZ$32,4,FALSE)),,VLOOKUP($B15,Rose!AU$4:AZ$32,4,FALSE))</f>
        <v>0</v>
      </c>
      <c r="Z15" s="11">
        <f>IF(ISERROR(VLOOKUP($B15,Rose!BB$4:BG$32,4,FALSE)),,VLOOKUP($B15,Rose!BB$4:BG$32,4,FALSE))</f>
        <v>0</v>
      </c>
      <c r="AA15" s="11">
        <f>IF(ISERROR(VLOOKUP($B15,Rose!BI$4:BN$32,4,FALSE)),,VLOOKUP($B15,Rose!BI$4:BN$32,4,FALSE))</f>
        <v>0</v>
      </c>
      <c r="AB15" s="11">
        <f>IF(ISERROR(VLOOKUP($B15,Rose!BP$4:BU$32,4,FALSE)),,VLOOKUP($B15,Rose!BP$4:BU$32,4,FALSE))</f>
        <v>0</v>
      </c>
    </row>
    <row r="16" spans="1:28" ht="20" customHeight="1" x14ac:dyDescent="0.15">
      <c r="A16" s="11" t="s">
        <v>37</v>
      </c>
      <c r="B16" s="11" t="s">
        <v>311</v>
      </c>
      <c r="C16" s="11" t="s">
        <v>246</v>
      </c>
      <c r="D16" s="11">
        <v>21</v>
      </c>
      <c r="E16" s="11">
        <v>10</v>
      </c>
      <c r="F16" s="11">
        <v>5.85</v>
      </c>
      <c r="G16" s="11">
        <v>5.9</v>
      </c>
      <c r="H16" s="11">
        <v>0</v>
      </c>
      <c r="I16" s="11">
        <v>0</v>
      </c>
      <c r="J16" s="11">
        <v>0</v>
      </c>
      <c r="K16" s="11">
        <v>0</v>
      </c>
      <c r="L16" s="11">
        <v>1</v>
      </c>
      <c r="M16" s="11">
        <v>1</v>
      </c>
      <c r="N16" s="11">
        <v>0</v>
      </c>
      <c r="O16" s="11">
        <v>0</v>
      </c>
      <c r="Q16" s="13"/>
      <c r="R16" s="13"/>
      <c r="S16" s="11">
        <f>IF(ISERROR(VLOOKUP($B16,Rose!D$4:J$32,4,FALSE)),,VLOOKUP($B16,Rose!D$4:J$32,4,FALSE))</f>
        <v>0</v>
      </c>
      <c r="T16" s="11">
        <f>IF(ISERROR(VLOOKUP($B16,Rose!L$4:Q$32,4,FALSE)),,VLOOKUP($B16,Rose!L$4:Q$32,4,FALSE))</f>
        <v>0</v>
      </c>
      <c r="U16" s="11">
        <f>IF(ISERROR(VLOOKUP($B16,Rose!S$4:X$32,4,FALSE)),,VLOOKUP($B16,Rose!S$4:X$32,4,FALSE))</f>
        <v>0</v>
      </c>
      <c r="V16" s="11">
        <f>IF(ISERROR(VLOOKUP($B16,Rose!Z$4:AE$32,4,FALSE)),,VLOOKUP($B16,Rose!Z$4:AE$32,4,FALSE))</f>
        <v>0</v>
      </c>
      <c r="W16" s="11">
        <f>IF(ISERROR(VLOOKUP($B16,Rose!AG$4:AL$32,4,FALSE)),,VLOOKUP($B16,Rose!AG$4:AL$32,4,FALSE))</f>
        <v>0</v>
      </c>
      <c r="X16" s="11">
        <f>IF(ISERROR(VLOOKUP($B16,Rose!AN$4:AS$32,4,FALSE)),,VLOOKUP($B16,Rose!AN$4:AS$32,4,FALSE))</f>
        <v>0</v>
      </c>
      <c r="Y16" s="11">
        <f>IF(ISERROR(VLOOKUP($B16,Rose!AU$4:AZ$32,4,FALSE)),,VLOOKUP($B16,Rose!AU$4:AZ$32,4,FALSE))</f>
        <v>0</v>
      </c>
      <c r="Z16" s="11">
        <f>IF(ISERROR(VLOOKUP($B16,Rose!BB$4:BG$32,4,FALSE)),,VLOOKUP($B16,Rose!BB$4:BG$32,4,FALSE))</f>
        <v>0</v>
      </c>
      <c r="AA16" s="11">
        <f>IF(ISERROR(VLOOKUP($B16,Rose!BI$4:BN$32,4,FALSE)),,VLOOKUP($B16,Rose!BI$4:BN$32,4,FALSE))</f>
        <v>0</v>
      </c>
      <c r="AB16" s="11">
        <f>IF(ISERROR(VLOOKUP($B16,Rose!BP$4:BU$32,4,FALSE)),,VLOOKUP($B16,Rose!BP$4:BU$32,4,FALSE))</f>
        <v>0</v>
      </c>
    </row>
    <row r="17" spans="1:28" ht="20" customHeight="1" x14ac:dyDescent="0.15">
      <c r="A17" s="11" t="s">
        <v>37</v>
      </c>
      <c r="B17" s="11" t="s">
        <v>38</v>
      </c>
      <c r="C17" s="11" t="s">
        <v>664</v>
      </c>
      <c r="D17" s="11">
        <v>32</v>
      </c>
      <c r="E17" s="11">
        <v>14</v>
      </c>
      <c r="F17" s="11">
        <v>5.8027600000000001</v>
      </c>
      <c r="G17" s="11">
        <v>6.2375100000000003</v>
      </c>
      <c r="H17" s="11">
        <v>2</v>
      </c>
      <c r="I17" s="11">
        <v>0</v>
      </c>
      <c r="J17" s="11">
        <v>0</v>
      </c>
      <c r="K17" s="11">
        <v>0</v>
      </c>
      <c r="L17" s="11">
        <v>0</v>
      </c>
      <c r="M17" s="11">
        <v>1</v>
      </c>
      <c r="N17" s="11">
        <v>0</v>
      </c>
      <c r="O17" s="11">
        <v>0</v>
      </c>
      <c r="Q17" s="13"/>
      <c r="R17" s="13"/>
      <c r="S17" s="11">
        <f>IF(ISERROR(VLOOKUP($B17,Rose!D$4:J$32,4,FALSE)),,VLOOKUP($B17,Rose!D$4:J$32,4,FALSE))</f>
        <v>0</v>
      </c>
      <c r="T17" s="11">
        <f>IF(ISERROR(VLOOKUP($B17,Rose!L$4:Q$32,4,FALSE)),,VLOOKUP($B17,Rose!L$4:Q$32,4,FALSE))</f>
        <v>0</v>
      </c>
      <c r="U17" s="11">
        <f>IF(ISERROR(VLOOKUP($B17,Rose!S$4:X$32,4,FALSE)),,VLOOKUP($B17,Rose!S$4:X$32,4,FALSE))</f>
        <v>0</v>
      </c>
      <c r="V17" s="11">
        <f>IF(ISERROR(VLOOKUP($B17,Rose!Z$4:AE$32,4,FALSE)),,VLOOKUP($B17,Rose!Z$4:AE$32,4,FALSE))</f>
        <v>0</v>
      </c>
      <c r="W17" s="11">
        <f>IF(ISERROR(VLOOKUP($B17,Rose!AG$4:AL$32,4,FALSE)),,VLOOKUP($B17,Rose!AG$4:AL$32,4,FALSE))</f>
        <v>0</v>
      </c>
      <c r="X17" s="11">
        <f>IF(ISERROR(VLOOKUP($B17,Rose!AN$4:AS$32,4,FALSE)),,VLOOKUP($B17,Rose!AN$4:AS$32,4,FALSE))</f>
        <v>0</v>
      </c>
      <c r="Y17" s="11">
        <f>IF(ISERROR(VLOOKUP($B17,Rose!AU$4:AZ$32,4,FALSE)),,VLOOKUP($B17,Rose!AU$4:AZ$32,4,FALSE))</f>
        <v>0</v>
      </c>
      <c r="Z17" s="11">
        <f>IF(ISERROR(VLOOKUP($B17,Rose!BB$4:BG$32,4,FALSE)),,VLOOKUP($B17,Rose!BB$4:BG$32,4,FALSE))</f>
        <v>0</v>
      </c>
      <c r="AA17" s="11">
        <f>IF(ISERROR(VLOOKUP($B17,Rose!BI$4:BN$32,4,FALSE)),,VLOOKUP($B17,Rose!BI$4:BN$32,4,FALSE))</f>
        <v>0</v>
      </c>
      <c r="AB17" s="11">
        <f>IF(ISERROR(VLOOKUP($B17,Rose!BP$4:BU$32,4,FALSE)),,VLOOKUP($B17,Rose!BP$4:BU$32,4,FALSE))</f>
        <v>0</v>
      </c>
    </row>
    <row r="18" spans="1:28" ht="20" customHeight="1" x14ac:dyDescent="0.15">
      <c r="A18" s="11" t="s">
        <v>37</v>
      </c>
      <c r="B18" s="11" t="s">
        <v>442</v>
      </c>
      <c r="C18" s="11" t="s">
        <v>95</v>
      </c>
      <c r="D18" s="11">
        <v>48</v>
      </c>
      <c r="E18" s="11">
        <v>19</v>
      </c>
      <c r="F18" s="11">
        <v>6.18797</v>
      </c>
      <c r="G18" s="11">
        <v>7.0116300000000003</v>
      </c>
      <c r="H18" s="11">
        <v>4</v>
      </c>
      <c r="I18" s="11">
        <v>0</v>
      </c>
      <c r="J18" s="11">
        <v>0</v>
      </c>
      <c r="K18" s="11">
        <v>0</v>
      </c>
      <c r="L18" s="11">
        <v>4</v>
      </c>
      <c r="M18" s="11">
        <v>2</v>
      </c>
      <c r="N18" s="11">
        <v>0</v>
      </c>
      <c r="O18" s="11">
        <v>0</v>
      </c>
      <c r="Q18" s="13"/>
      <c r="R18" s="13"/>
      <c r="S18" s="11">
        <f>IF(ISERROR(VLOOKUP($B18,Rose!D$4:J$32,4,FALSE)),,VLOOKUP($B18,Rose!D$4:J$32,4,FALSE))</f>
        <v>0</v>
      </c>
      <c r="T18" s="11">
        <f>IF(ISERROR(VLOOKUP($B18,Rose!L$4:Q$32,4,FALSE)),,VLOOKUP($B18,Rose!L$4:Q$32,4,FALSE))</f>
        <v>0</v>
      </c>
      <c r="U18" s="11">
        <f>IF(ISERROR(VLOOKUP($B18,Rose!S$4:X$32,4,FALSE)),,VLOOKUP($B18,Rose!S$4:X$32,4,FALSE))</f>
        <v>0</v>
      </c>
      <c r="V18" s="11">
        <f>IF(ISERROR(VLOOKUP($B18,Rose!Z$4:AE$32,4,FALSE)),,VLOOKUP($B18,Rose!Z$4:AE$32,4,FALSE))</f>
        <v>0</v>
      </c>
      <c r="W18" s="11">
        <f>IF(ISERROR(VLOOKUP($B18,Rose!AG$4:AL$32,4,FALSE)),,VLOOKUP($B18,Rose!AG$4:AL$32,4,FALSE))</f>
        <v>0</v>
      </c>
      <c r="X18" s="11">
        <f>IF(ISERROR(VLOOKUP($B18,Rose!AN$4:AS$32,4,FALSE)),,VLOOKUP($B18,Rose!AN$4:AS$32,4,FALSE))</f>
        <v>0</v>
      </c>
      <c r="Y18" s="11">
        <f>IF(ISERROR(VLOOKUP($B18,Rose!AU$4:AZ$32,4,FALSE)),,VLOOKUP($B18,Rose!AU$4:AZ$32,4,FALSE))</f>
        <v>0</v>
      </c>
      <c r="Z18" s="11">
        <f>IF(ISERROR(VLOOKUP($B18,Rose!BB$4:BG$32,4,FALSE)),,VLOOKUP($B18,Rose!BB$4:BG$32,4,FALSE))</f>
        <v>0</v>
      </c>
      <c r="AA18" s="11">
        <f>IF(ISERROR(VLOOKUP($B18,Rose!BI$4:BN$32,4,FALSE)),,VLOOKUP($B18,Rose!BI$4:BN$32,4,FALSE))</f>
        <v>0</v>
      </c>
      <c r="AB18" s="11">
        <f>IF(ISERROR(VLOOKUP($B18,Rose!BP$4:BU$32,4,FALSE)),,VLOOKUP($B18,Rose!BP$4:BU$32,4,FALSE))</f>
        <v>1</v>
      </c>
    </row>
    <row r="19" spans="1:28" ht="20" customHeight="1" x14ac:dyDescent="0.15">
      <c r="A19" s="11" t="s">
        <v>37</v>
      </c>
      <c r="B19" s="11" t="s">
        <v>632</v>
      </c>
      <c r="C19" s="11" t="s">
        <v>517</v>
      </c>
      <c r="D19" s="11">
        <v>19</v>
      </c>
      <c r="E19" s="11">
        <v>7</v>
      </c>
      <c r="F19" s="11">
        <v>5.6690500000000004</v>
      </c>
      <c r="G19" s="11">
        <v>5.6690500000000004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Q19" s="13"/>
      <c r="R19" s="13"/>
      <c r="S19" s="11">
        <f>IF(ISERROR(VLOOKUP($B19,Rose!D$4:J$32,4,FALSE)),,VLOOKUP($B19,Rose!D$4:J$32,4,FALSE))</f>
        <v>0</v>
      </c>
      <c r="T19" s="11">
        <f>IF(ISERROR(VLOOKUP($B19,Rose!L$4:Q$32,4,FALSE)),,VLOOKUP($B19,Rose!L$4:Q$32,4,FALSE))</f>
        <v>0</v>
      </c>
      <c r="U19" s="11">
        <f>IF(ISERROR(VLOOKUP($B19,Rose!S$4:X$32,4,FALSE)),,VLOOKUP($B19,Rose!S$4:X$32,4,FALSE))</f>
        <v>0</v>
      </c>
      <c r="V19" s="11">
        <f>IF(ISERROR(VLOOKUP($B19,Rose!Z$4:AE$32,4,FALSE)),,VLOOKUP($B19,Rose!Z$4:AE$32,4,FALSE))</f>
        <v>0</v>
      </c>
      <c r="W19" s="11">
        <f>IF(ISERROR(VLOOKUP($B19,Rose!AG$4:AL$32,4,FALSE)),,VLOOKUP($B19,Rose!AG$4:AL$32,4,FALSE))</f>
        <v>0</v>
      </c>
      <c r="X19" s="11">
        <f>IF(ISERROR(VLOOKUP($B19,Rose!AN$4:AS$32,4,FALSE)),,VLOOKUP($B19,Rose!AN$4:AS$32,4,FALSE))</f>
        <v>0</v>
      </c>
      <c r="Y19" s="11">
        <f>IF(ISERROR(VLOOKUP($B19,Rose!AU$4:AZ$32,4,FALSE)),,VLOOKUP($B19,Rose!AU$4:AZ$32,4,FALSE))</f>
        <v>0</v>
      </c>
      <c r="Z19" s="11">
        <f>IF(ISERROR(VLOOKUP($B19,Rose!BB$4:BG$32,4,FALSE)),,VLOOKUP($B19,Rose!BB$4:BG$32,4,FALSE))</f>
        <v>0</v>
      </c>
      <c r="AA19" s="11">
        <f>IF(ISERROR(VLOOKUP($B19,Rose!BI$4:BN$32,4,FALSE)),,VLOOKUP($B19,Rose!BI$4:BN$32,4,FALSE))</f>
        <v>0</v>
      </c>
      <c r="AB19" s="11">
        <f>IF(ISERROR(VLOOKUP($B19,Rose!BP$4:BU$32,4,FALSE)),,VLOOKUP($B19,Rose!BP$4:BU$32,4,FALSE))</f>
        <v>0</v>
      </c>
    </row>
    <row r="20" spans="1:28" ht="20" customHeight="1" x14ac:dyDescent="0.15">
      <c r="A20" s="11" t="s">
        <v>37</v>
      </c>
      <c r="B20" s="11" t="s">
        <v>640</v>
      </c>
      <c r="C20" s="11" t="s">
        <v>519</v>
      </c>
      <c r="D20" s="11">
        <v>12</v>
      </c>
      <c r="E20" s="11">
        <v>3</v>
      </c>
      <c r="F20" s="11">
        <v>5.875</v>
      </c>
      <c r="G20" s="11">
        <v>5.6458300000000001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1</v>
      </c>
      <c r="N20" s="11">
        <v>0</v>
      </c>
      <c r="O20" s="11">
        <v>0</v>
      </c>
      <c r="Q20" s="13"/>
      <c r="R20" s="13"/>
      <c r="S20" s="11">
        <f>IF(ISERROR(VLOOKUP($B20,Rose!D$4:J$32,4,FALSE)),,VLOOKUP($B20,Rose!D$4:J$32,4,FALSE))</f>
        <v>0</v>
      </c>
      <c r="T20" s="11">
        <f>IF(ISERROR(VLOOKUP($B20,Rose!L$4:Q$32,4,FALSE)),,VLOOKUP($B20,Rose!L$4:Q$32,4,FALSE))</f>
        <v>0</v>
      </c>
      <c r="U20" s="11">
        <f>IF(ISERROR(VLOOKUP($B20,Rose!S$4:X$32,4,FALSE)),,VLOOKUP($B20,Rose!S$4:X$32,4,FALSE))</f>
        <v>0</v>
      </c>
      <c r="V20" s="11">
        <f>IF(ISERROR(VLOOKUP($B20,Rose!Z$4:AE$32,4,FALSE)),,VLOOKUP($B20,Rose!Z$4:AE$32,4,FALSE))</f>
        <v>0</v>
      </c>
      <c r="W20" s="11">
        <f>IF(ISERROR(VLOOKUP($B20,Rose!AG$4:AL$32,4,FALSE)),,VLOOKUP($B20,Rose!AG$4:AL$32,4,FALSE))</f>
        <v>0</v>
      </c>
      <c r="X20" s="11">
        <f>IF(ISERROR(VLOOKUP($B20,Rose!AN$4:AS$32,4,FALSE)),,VLOOKUP($B20,Rose!AN$4:AS$32,4,FALSE))</f>
        <v>0</v>
      </c>
      <c r="Y20" s="11">
        <f>IF(ISERROR(VLOOKUP($B20,Rose!AU$4:AZ$32,4,FALSE)),,VLOOKUP($B20,Rose!AU$4:AZ$32,4,FALSE))</f>
        <v>0</v>
      </c>
      <c r="Z20" s="11">
        <f>IF(ISERROR(VLOOKUP($B20,Rose!BB$4:BG$32,4,FALSE)),,VLOOKUP($B20,Rose!BB$4:BG$32,4,FALSE))</f>
        <v>0</v>
      </c>
      <c r="AA20" s="11">
        <f>IF(ISERROR(VLOOKUP($B20,Rose!BI$4:BN$32,4,FALSE)),,VLOOKUP($B20,Rose!BI$4:BN$32,4,FALSE))</f>
        <v>0</v>
      </c>
      <c r="AB20" s="11">
        <f>IF(ISERROR(VLOOKUP($B20,Rose!BP$4:BU$32,4,FALSE)),,VLOOKUP($B20,Rose!BP$4:BU$32,4,FALSE))</f>
        <v>0</v>
      </c>
    </row>
    <row r="21" spans="1:28" ht="20" customHeight="1" x14ac:dyDescent="0.15">
      <c r="A21" s="11" t="s">
        <v>37</v>
      </c>
      <c r="B21" s="11" t="s">
        <v>633</v>
      </c>
      <c r="C21" s="11" t="s">
        <v>517</v>
      </c>
      <c r="D21" s="11">
        <v>23</v>
      </c>
      <c r="E21" s="11">
        <v>22</v>
      </c>
      <c r="F21" s="11">
        <v>5.97159</v>
      </c>
      <c r="G21" s="11">
        <v>6.3806799999999999</v>
      </c>
      <c r="H21" s="11">
        <v>4</v>
      </c>
      <c r="I21" s="11">
        <v>0</v>
      </c>
      <c r="J21" s="11">
        <v>0</v>
      </c>
      <c r="K21" s="11">
        <v>1</v>
      </c>
      <c r="L21" s="11">
        <v>1</v>
      </c>
      <c r="M21" s="11">
        <v>2</v>
      </c>
      <c r="N21" s="11">
        <v>0</v>
      </c>
      <c r="O21" s="11">
        <v>0</v>
      </c>
      <c r="Q21" s="13"/>
      <c r="R21" s="13"/>
      <c r="S21" s="11">
        <f>IF(ISERROR(VLOOKUP($B21,Rose!D$4:J$32,4,FALSE)),,VLOOKUP($B21,Rose!D$4:J$32,4,FALSE))</f>
        <v>0</v>
      </c>
      <c r="T21" s="11">
        <f>IF(ISERROR(VLOOKUP($B21,Rose!L$4:Q$32,4,FALSE)),,VLOOKUP($B21,Rose!L$4:Q$32,4,FALSE))</f>
        <v>23</v>
      </c>
      <c r="U21" s="11">
        <f>IF(ISERROR(VLOOKUP($B21,Rose!S$4:X$32,4,FALSE)),,VLOOKUP($B21,Rose!S$4:X$32,4,FALSE))</f>
        <v>0</v>
      </c>
      <c r="V21" s="11">
        <f>IF(ISERROR(VLOOKUP($B21,Rose!Z$4:AE$32,4,FALSE)),,VLOOKUP($B21,Rose!Z$4:AE$32,4,FALSE))</f>
        <v>0</v>
      </c>
      <c r="W21" s="11">
        <f>IF(ISERROR(VLOOKUP($B21,Rose!AG$4:AL$32,4,FALSE)),,VLOOKUP($B21,Rose!AG$4:AL$32,4,FALSE))</f>
        <v>0</v>
      </c>
      <c r="X21" s="11">
        <f>IF(ISERROR(VLOOKUP($B21,Rose!AN$4:AS$32,4,FALSE)),,VLOOKUP($B21,Rose!AN$4:AS$32,4,FALSE))</f>
        <v>0</v>
      </c>
      <c r="Y21" s="11">
        <f>IF(ISERROR(VLOOKUP($B21,Rose!AU$4:AZ$32,4,FALSE)),,VLOOKUP($B21,Rose!AU$4:AZ$32,4,FALSE))</f>
        <v>0</v>
      </c>
      <c r="Z21" s="11">
        <f>IF(ISERROR(VLOOKUP($B21,Rose!BB$4:BG$32,4,FALSE)),,VLOOKUP($B21,Rose!BB$4:BG$32,4,FALSE))</f>
        <v>0</v>
      </c>
      <c r="AA21" s="11">
        <f>IF(ISERROR(VLOOKUP($B21,Rose!BI$4:BN$32,4,FALSE)),,VLOOKUP($B21,Rose!BI$4:BN$32,4,FALSE))</f>
        <v>0</v>
      </c>
      <c r="AB21" s="11">
        <f>IF(ISERROR(VLOOKUP($B21,Rose!BP$4:BU$32,4,FALSE)),,VLOOKUP($B21,Rose!BP$4:BU$32,4,FALSE))</f>
        <v>0</v>
      </c>
    </row>
    <row r="22" spans="1:28" ht="20" customHeight="1" x14ac:dyDescent="0.15">
      <c r="A22" s="11" t="s">
        <v>37</v>
      </c>
      <c r="B22" s="11" t="s">
        <v>334</v>
      </c>
      <c r="C22" s="11" t="s">
        <v>664</v>
      </c>
      <c r="D22" s="11">
        <v>8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Q22" s="13"/>
      <c r="R22" s="13"/>
      <c r="S22" s="11">
        <f>IF(ISERROR(VLOOKUP($B22,Rose!D$4:J$32,4,FALSE)),,VLOOKUP($B22,Rose!D$4:J$32,4,FALSE))</f>
        <v>0</v>
      </c>
      <c r="T22" s="11">
        <f>IF(ISERROR(VLOOKUP($B22,Rose!L$4:Q$32,4,FALSE)),,VLOOKUP($B22,Rose!L$4:Q$32,4,FALSE))</f>
        <v>0</v>
      </c>
      <c r="U22" s="11">
        <f>IF(ISERROR(VLOOKUP($B22,Rose!S$4:X$32,4,FALSE)),,VLOOKUP($B22,Rose!S$4:X$32,4,FALSE))</f>
        <v>0</v>
      </c>
      <c r="V22" s="11">
        <f>IF(ISERROR(VLOOKUP($B22,Rose!Z$4:AE$32,4,FALSE)),,VLOOKUP($B22,Rose!Z$4:AE$32,4,FALSE))</f>
        <v>0</v>
      </c>
      <c r="W22" s="11">
        <f>IF(ISERROR(VLOOKUP($B22,Rose!AG$4:AL$32,4,FALSE)),,VLOOKUP($B22,Rose!AG$4:AL$32,4,FALSE))</f>
        <v>0</v>
      </c>
      <c r="X22" s="11">
        <f>IF(ISERROR(VLOOKUP($B22,Rose!AN$4:AS$32,4,FALSE)),,VLOOKUP($B22,Rose!AN$4:AS$32,4,FALSE))</f>
        <v>0</v>
      </c>
      <c r="Y22" s="11">
        <f>IF(ISERROR(VLOOKUP($B22,Rose!AU$4:AZ$32,4,FALSE)),,VLOOKUP($B22,Rose!AU$4:AZ$32,4,FALSE))</f>
        <v>0</v>
      </c>
      <c r="Z22" s="11">
        <f>IF(ISERROR(VLOOKUP($B22,Rose!BB$4:BG$32,4,FALSE)),,VLOOKUP($B22,Rose!BB$4:BG$32,4,FALSE))</f>
        <v>0</v>
      </c>
      <c r="AA22" s="11">
        <f>IF(ISERROR(VLOOKUP($B22,Rose!BI$4:BN$32,4,FALSE)),,VLOOKUP($B22,Rose!BI$4:BN$32,4,FALSE))</f>
        <v>0</v>
      </c>
      <c r="AB22" s="11">
        <f>IF(ISERROR(VLOOKUP($B22,Rose!BP$4:BU$32,4,FALSE)),,VLOOKUP($B22,Rose!BP$4:BU$32,4,FALSE))</f>
        <v>0</v>
      </c>
    </row>
    <row r="23" spans="1:28" ht="20" customHeight="1" x14ac:dyDescent="0.15">
      <c r="A23" s="11" t="s">
        <v>37</v>
      </c>
      <c r="B23" s="11" t="s">
        <v>699</v>
      </c>
      <c r="C23" s="11" t="s">
        <v>97</v>
      </c>
      <c r="D23" s="11">
        <v>15</v>
      </c>
      <c r="E23" s="11">
        <v>12</v>
      </c>
      <c r="F23" s="11">
        <v>6.0855600000000001</v>
      </c>
      <c r="G23" s="11">
        <v>6.8020800000000001</v>
      </c>
      <c r="H23" s="11">
        <v>2</v>
      </c>
      <c r="I23" s="11">
        <v>0</v>
      </c>
      <c r="J23" s="11">
        <v>0</v>
      </c>
      <c r="K23" s="11">
        <v>0</v>
      </c>
      <c r="L23" s="11">
        <v>1</v>
      </c>
      <c r="M23" s="11">
        <v>3</v>
      </c>
      <c r="N23" s="11">
        <v>0</v>
      </c>
      <c r="O23" s="11">
        <v>0</v>
      </c>
      <c r="Q23" s="13"/>
      <c r="R23" s="13"/>
      <c r="S23" s="11">
        <f>IF(ISERROR(VLOOKUP($B23,Rose!D$4:J$32,4,FALSE)),,VLOOKUP($B23,Rose!D$4:J$32,4,FALSE))</f>
        <v>0</v>
      </c>
      <c r="T23" s="11">
        <f>IF(ISERROR(VLOOKUP($B23,Rose!L$4:Q$32,4,FALSE)),,VLOOKUP($B23,Rose!L$4:Q$32,4,FALSE))</f>
        <v>0</v>
      </c>
      <c r="U23" s="11">
        <f>IF(ISERROR(VLOOKUP($B23,Rose!S$4:X$32,4,FALSE)),,VLOOKUP($B23,Rose!S$4:X$32,4,FALSE))</f>
        <v>0</v>
      </c>
      <c r="V23" s="11">
        <f>IF(ISERROR(VLOOKUP($B23,Rose!Z$4:AE$32,4,FALSE)),,VLOOKUP($B23,Rose!Z$4:AE$32,4,FALSE))</f>
        <v>0</v>
      </c>
      <c r="W23" s="11">
        <f>IF(ISERROR(VLOOKUP($B23,Rose!AG$4:AL$32,4,FALSE)),,VLOOKUP($B23,Rose!AG$4:AL$32,4,FALSE))</f>
        <v>0</v>
      </c>
      <c r="X23" s="11">
        <f>IF(ISERROR(VLOOKUP($B23,Rose!AN$4:AS$32,4,FALSE)),,VLOOKUP($B23,Rose!AN$4:AS$32,4,FALSE))</f>
        <v>0</v>
      </c>
      <c r="Y23" s="11">
        <f>IF(ISERROR(VLOOKUP($B23,Rose!AU$4:AZ$32,4,FALSE)),,VLOOKUP($B23,Rose!AU$4:AZ$32,4,FALSE))</f>
        <v>0</v>
      </c>
      <c r="Z23" s="11">
        <f>IF(ISERROR(VLOOKUP($B23,Rose!BB$4:BG$32,4,FALSE)),,VLOOKUP($B23,Rose!BB$4:BG$32,4,FALSE))</f>
        <v>0</v>
      </c>
      <c r="AA23" s="11">
        <f>IF(ISERROR(VLOOKUP($B23,Rose!BI$4:BN$32,4,FALSE)),,VLOOKUP($B23,Rose!BI$4:BN$32,4,FALSE))</f>
        <v>0</v>
      </c>
      <c r="AB23" s="11">
        <f>IF(ISERROR(VLOOKUP($B23,Rose!BP$4:BU$32,4,FALSE)),,VLOOKUP($B23,Rose!BP$4:BU$32,4,FALSE))</f>
        <v>0</v>
      </c>
    </row>
    <row r="24" spans="1:28" ht="20" customHeight="1" x14ac:dyDescent="0.15">
      <c r="A24" s="11" t="s">
        <v>37</v>
      </c>
      <c r="B24" s="11" t="s">
        <v>337</v>
      </c>
      <c r="C24" s="11" t="s">
        <v>664</v>
      </c>
      <c r="D24" s="11">
        <v>18</v>
      </c>
      <c r="E24" s="11">
        <v>1</v>
      </c>
      <c r="F24" s="11">
        <v>1.75</v>
      </c>
      <c r="G24" s="11">
        <v>1.75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Q24" s="13"/>
      <c r="R24" s="13"/>
      <c r="S24" s="11">
        <f>IF(ISERROR(VLOOKUP($B24,Rose!D$4:J$32,4,FALSE)),,VLOOKUP($B24,Rose!D$4:J$32,4,FALSE))</f>
        <v>0</v>
      </c>
      <c r="T24" s="11">
        <f>IF(ISERROR(VLOOKUP($B24,Rose!L$4:Q$32,4,FALSE)),,VLOOKUP($B24,Rose!L$4:Q$32,4,FALSE))</f>
        <v>0</v>
      </c>
      <c r="U24" s="11">
        <f>IF(ISERROR(VLOOKUP($B24,Rose!S$4:X$32,4,FALSE)),,VLOOKUP($B24,Rose!S$4:X$32,4,FALSE))</f>
        <v>0</v>
      </c>
      <c r="V24" s="11">
        <f>IF(ISERROR(VLOOKUP($B24,Rose!Z$4:AE$32,4,FALSE)),,VLOOKUP($B24,Rose!Z$4:AE$32,4,FALSE))</f>
        <v>0</v>
      </c>
      <c r="W24" s="11">
        <f>IF(ISERROR(VLOOKUP($B24,Rose!AG$4:AL$32,4,FALSE)),,VLOOKUP($B24,Rose!AG$4:AL$32,4,FALSE))</f>
        <v>0</v>
      </c>
      <c r="X24" s="11">
        <f>IF(ISERROR(VLOOKUP($B24,Rose!AN$4:AS$32,4,FALSE)),,VLOOKUP($B24,Rose!AN$4:AS$32,4,FALSE))</f>
        <v>0</v>
      </c>
      <c r="Y24" s="11">
        <f>IF(ISERROR(VLOOKUP($B24,Rose!AU$4:AZ$32,4,FALSE)),,VLOOKUP($B24,Rose!AU$4:AZ$32,4,FALSE))</f>
        <v>0</v>
      </c>
      <c r="Z24" s="11">
        <f>IF(ISERROR(VLOOKUP($B24,Rose!BB$4:BG$32,4,FALSE)),,VLOOKUP($B24,Rose!BB$4:BG$32,4,FALSE))</f>
        <v>0</v>
      </c>
      <c r="AA24" s="11">
        <f>IF(ISERROR(VLOOKUP($B24,Rose!BI$4:BN$32,4,FALSE)),,VLOOKUP($B24,Rose!BI$4:BN$32,4,FALSE))</f>
        <v>0</v>
      </c>
      <c r="AB24" s="11">
        <f>IF(ISERROR(VLOOKUP($B24,Rose!BP$4:BU$32,4,FALSE)),,VLOOKUP($B24,Rose!BP$4:BU$32,4,FALSE))</f>
        <v>0</v>
      </c>
    </row>
    <row r="25" spans="1:28" ht="20" customHeight="1" x14ac:dyDescent="0.15">
      <c r="A25" s="11" t="s">
        <v>37</v>
      </c>
      <c r="B25" s="11" t="s">
        <v>643</v>
      </c>
      <c r="C25" s="11" t="s">
        <v>97</v>
      </c>
      <c r="D25" s="11">
        <v>20</v>
      </c>
      <c r="E25" s="11">
        <v>6</v>
      </c>
      <c r="F25" s="11">
        <v>5.9791699999999999</v>
      </c>
      <c r="G25" s="11">
        <v>6.8125</v>
      </c>
      <c r="H25" s="11">
        <v>1</v>
      </c>
      <c r="I25" s="11">
        <v>0</v>
      </c>
      <c r="J25" s="11">
        <v>0</v>
      </c>
      <c r="K25" s="11">
        <v>0</v>
      </c>
      <c r="L25" s="11">
        <v>2</v>
      </c>
      <c r="M25" s="11">
        <v>0</v>
      </c>
      <c r="N25" s="11">
        <v>0</v>
      </c>
      <c r="O25" s="11">
        <v>0</v>
      </c>
      <c r="Q25" s="13"/>
      <c r="R25" s="13"/>
      <c r="S25" s="11">
        <f>IF(ISERROR(VLOOKUP($B25,Rose!D$4:J$32,4,FALSE)),,VLOOKUP($B25,Rose!D$4:J$32,4,FALSE))</f>
        <v>0</v>
      </c>
      <c r="T25" s="11">
        <f>IF(ISERROR(VLOOKUP($B25,Rose!L$4:Q$32,4,FALSE)),,VLOOKUP($B25,Rose!L$4:Q$32,4,FALSE))</f>
        <v>0</v>
      </c>
      <c r="U25" s="11">
        <f>IF(ISERROR(VLOOKUP($B25,Rose!S$4:X$32,4,FALSE)),,VLOOKUP($B25,Rose!S$4:X$32,4,FALSE))</f>
        <v>0</v>
      </c>
      <c r="V25" s="11">
        <f>IF(ISERROR(VLOOKUP($B25,Rose!Z$4:AE$32,4,FALSE)),,VLOOKUP($B25,Rose!Z$4:AE$32,4,FALSE))</f>
        <v>0</v>
      </c>
      <c r="W25" s="11">
        <f>IF(ISERROR(VLOOKUP($B25,Rose!AG$4:AL$32,4,FALSE)),,VLOOKUP($B25,Rose!AG$4:AL$32,4,FALSE))</f>
        <v>0</v>
      </c>
      <c r="X25" s="11">
        <f>IF(ISERROR(VLOOKUP($B25,Rose!AN$4:AS$32,4,FALSE)),,VLOOKUP($B25,Rose!AN$4:AS$32,4,FALSE))</f>
        <v>0</v>
      </c>
      <c r="Y25" s="11">
        <f>IF(ISERROR(VLOOKUP($B25,Rose!AU$4:AZ$32,4,FALSE)),,VLOOKUP($B25,Rose!AU$4:AZ$32,4,FALSE))</f>
        <v>0</v>
      </c>
      <c r="Z25" s="11">
        <f>IF(ISERROR(VLOOKUP($B25,Rose!BB$4:BG$32,4,FALSE)),,VLOOKUP($B25,Rose!BB$4:BG$32,4,FALSE))</f>
        <v>0</v>
      </c>
      <c r="AA25" s="11">
        <f>IF(ISERROR(VLOOKUP($B25,Rose!BI$4:BN$32,4,FALSE)),,VLOOKUP($B25,Rose!BI$4:BN$32,4,FALSE))</f>
        <v>0</v>
      </c>
      <c r="AB25" s="11">
        <f>IF(ISERROR(VLOOKUP($B25,Rose!BP$4:BU$32,4,FALSE)),,VLOOKUP($B25,Rose!BP$4:BU$32,4,FALSE))</f>
        <v>0</v>
      </c>
    </row>
    <row r="26" spans="1:28" ht="20" customHeight="1" x14ac:dyDescent="0.15">
      <c r="A26" s="11" t="s">
        <v>37</v>
      </c>
      <c r="B26" s="11" t="s">
        <v>456</v>
      </c>
      <c r="C26" s="11" t="s">
        <v>246</v>
      </c>
      <c r="D26" s="11">
        <v>1</v>
      </c>
      <c r="E26" s="11">
        <v>1</v>
      </c>
      <c r="F26" s="11">
        <v>2.875</v>
      </c>
      <c r="G26" s="11">
        <v>2.875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Q26" s="13"/>
      <c r="R26" s="13"/>
      <c r="S26" s="11">
        <f>IF(ISERROR(VLOOKUP($B26,Rose!D$4:J$32,4,FALSE)),,VLOOKUP($B26,Rose!D$4:J$32,4,FALSE))</f>
        <v>0</v>
      </c>
      <c r="T26" s="11">
        <f>IF(ISERROR(VLOOKUP($B26,Rose!L$4:Q$32,4,FALSE)),,VLOOKUP($B26,Rose!L$4:Q$32,4,FALSE))</f>
        <v>0</v>
      </c>
      <c r="U26" s="11">
        <f>IF(ISERROR(VLOOKUP($B26,Rose!S$4:X$32,4,FALSE)),,VLOOKUP($B26,Rose!S$4:X$32,4,FALSE))</f>
        <v>0</v>
      </c>
      <c r="V26" s="11">
        <f>IF(ISERROR(VLOOKUP($B26,Rose!Z$4:AE$32,4,FALSE)),,VLOOKUP($B26,Rose!Z$4:AE$32,4,FALSE))</f>
        <v>0</v>
      </c>
      <c r="W26" s="11">
        <f>IF(ISERROR(VLOOKUP($B26,Rose!AG$4:AL$32,4,FALSE)),,VLOOKUP($B26,Rose!AG$4:AL$32,4,FALSE))</f>
        <v>0</v>
      </c>
      <c r="X26" s="11">
        <f>IF(ISERROR(VLOOKUP($B26,Rose!AN$4:AS$32,4,FALSE)),,VLOOKUP($B26,Rose!AN$4:AS$32,4,FALSE))</f>
        <v>0</v>
      </c>
      <c r="Y26" s="11">
        <f>IF(ISERROR(VLOOKUP($B26,Rose!AU$4:AZ$32,4,FALSE)),,VLOOKUP($B26,Rose!AU$4:AZ$32,4,FALSE))</f>
        <v>0</v>
      </c>
      <c r="Z26" s="11">
        <f>IF(ISERROR(VLOOKUP($B26,Rose!BB$4:BG$32,4,FALSE)),,VLOOKUP($B26,Rose!BB$4:BG$32,4,FALSE))</f>
        <v>0</v>
      </c>
      <c r="AA26" s="11">
        <f>IF(ISERROR(VLOOKUP($B26,Rose!BI$4:BN$32,4,FALSE)),,VLOOKUP($B26,Rose!BI$4:BN$32,4,FALSE))</f>
        <v>0</v>
      </c>
      <c r="AB26" s="11">
        <f>IF(ISERROR(VLOOKUP($B26,Rose!BP$4:BU$32,4,FALSE)),,VLOOKUP($B26,Rose!BP$4:BU$32,4,FALSE))</f>
        <v>0</v>
      </c>
    </row>
    <row r="27" spans="1:28" ht="20" customHeight="1" x14ac:dyDescent="0.15">
      <c r="A27" s="11" t="s">
        <v>37</v>
      </c>
      <c r="B27" s="11" t="s">
        <v>504</v>
      </c>
      <c r="C27" s="11" t="s">
        <v>94</v>
      </c>
      <c r="D27" s="11">
        <v>6</v>
      </c>
      <c r="E27" s="11">
        <v>6</v>
      </c>
      <c r="F27" s="11">
        <v>5.8916599999999999</v>
      </c>
      <c r="G27" s="11">
        <v>5.8916599999999999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Q27" s="13"/>
      <c r="R27" s="13"/>
      <c r="S27" s="11">
        <f>IF(ISERROR(VLOOKUP($B27,Rose!D$4:J$32,4,FALSE)),,VLOOKUP($B27,Rose!D$4:J$32,4,FALSE))</f>
        <v>0</v>
      </c>
      <c r="T27" s="11">
        <f>IF(ISERROR(VLOOKUP($B27,Rose!L$4:Q$32,4,FALSE)),,VLOOKUP($B27,Rose!L$4:Q$32,4,FALSE))</f>
        <v>0</v>
      </c>
      <c r="U27" s="11">
        <f>IF(ISERROR(VLOOKUP($B27,Rose!S$4:X$32,4,FALSE)),,VLOOKUP($B27,Rose!S$4:X$32,4,FALSE))</f>
        <v>0</v>
      </c>
      <c r="V27" s="11">
        <f>IF(ISERROR(VLOOKUP($B27,Rose!Z$4:AE$32,4,FALSE)),,VLOOKUP($B27,Rose!Z$4:AE$32,4,FALSE))</f>
        <v>0</v>
      </c>
      <c r="W27" s="11">
        <f>IF(ISERROR(VLOOKUP($B27,Rose!AG$4:AL$32,4,FALSE)),,VLOOKUP($B27,Rose!AG$4:AL$32,4,FALSE))</f>
        <v>1</v>
      </c>
      <c r="X27" s="11">
        <f>IF(ISERROR(VLOOKUP($B27,Rose!AN$4:AS$32,4,FALSE)),,VLOOKUP($B27,Rose!AN$4:AS$32,4,FALSE))</f>
        <v>0</v>
      </c>
      <c r="Y27" s="11">
        <f>IF(ISERROR(VLOOKUP($B27,Rose!AU$4:AZ$32,4,FALSE)),,VLOOKUP($B27,Rose!AU$4:AZ$32,4,FALSE))</f>
        <v>0</v>
      </c>
      <c r="Z27" s="11">
        <f>IF(ISERROR(VLOOKUP($B27,Rose!BB$4:BG$32,4,FALSE)),,VLOOKUP($B27,Rose!BB$4:BG$32,4,FALSE))</f>
        <v>0</v>
      </c>
      <c r="AA27" s="11">
        <f>IF(ISERROR(VLOOKUP($B27,Rose!BI$4:BN$32,4,FALSE)),,VLOOKUP($B27,Rose!BI$4:BN$32,4,FALSE))</f>
        <v>0</v>
      </c>
      <c r="AB27" s="11">
        <f>IF(ISERROR(VLOOKUP($B27,Rose!BP$4:BU$32,4,FALSE)),,VLOOKUP($B27,Rose!BP$4:BU$32,4,FALSE))</f>
        <v>0</v>
      </c>
    </row>
    <row r="28" spans="1:28" ht="20" customHeight="1" x14ac:dyDescent="0.15">
      <c r="A28" s="11" t="s">
        <v>37</v>
      </c>
      <c r="B28" s="11" t="s">
        <v>275</v>
      </c>
      <c r="C28" s="11" t="s">
        <v>93</v>
      </c>
      <c r="D28" s="11">
        <v>23</v>
      </c>
      <c r="E28" s="11">
        <v>3</v>
      </c>
      <c r="F28" s="11">
        <v>5.9583300000000001</v>
      </c>
      <c r="G28" s="11">
        <v>5.9583300000000001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Q28" s="13"/>
      <c r="R28" s="13"/>
      <c r="S28" s="11">
        <f>IF(ISERROR(VLOOKUP($B28,Rose!D$4:J$32,4,FALSE)),,VLOOKUP($B28,Rose!D$4:J$32,4,FALSE))</f>
        <v>0</v>
      </c>
      <c r="T28" s="11">
        <f>IF(ISERROR(VLOOKUP($B28,Rose!L$4:Q$32,4,FALSE)),,VLOOKUP($B28,Rose!L$4:Q$32,4,FALSE))</f>
        <v>0</v>
      </c>
      <c r="U28" s="11">
        <f>IF(ISERROR(VLOOKUP($B28,Rose!S$4:X$32,4,FALSE)),,VLOOKUP($B28,Rose!S$4:X$32,4,FALSE))</f>
        <v>0</v>
      </c>
      <c r="V28" s="11">
        <f>IF(ISERROR(VLOOKUP($B28,Rose!Z$4:AE$32,4,FALSE)),,VLOOKUP($B28,Rose!Z$4:AE$32,4,FALSE))</f>
        <v>0</v>
      </c>
      <c r="W28" s="11">
        <f>IF(ISERROR(VLOOKUP($B28,Rose!AG$4:AL$32,4,FALSE)),,VLOOKUP($B28,Rose!AG$4:AL$32,4,FALSE))</f>
        <v>0</v>
      </c>
      <c r="X28" s="11">
        <f>IF(ISERROR(VLOOKUP($B28,Rose!AN$4:AS$32,4,FALSE)),,VLOOKUP($B28,Rose!AN$4:AS$32,4,FALSE))</f>
        <v>0</v>
      </c>
      <c r="Y28" s="11">
        <f>IF(ISERROR(VLOOKUP($B28,Rose!AU$4:AZ$32,4,FALSE)),,VLOOKUP($B28,Rose!AU$4:AZ$32,4,FALSE))</f>
        <v>0</v>
      </c>
      <c r="Z28" s="11">
        <f>IF(ISERROR(VLOOKUP($B28,Rose!BB$4:BG$32,4,FALSE)),,VLOOKUP($B28,Rose!BB$4:BG$32,4,FALSE))</f>
        <v>0</v>
      </c>
      <c r="AA28" s="11">
        <f>IF(ISERROR(VLOOKUP($B28,Rose!BI$4:BN$32,4,FALSE)),,VLOOKUP($B28,Rose!BI$4:BN$32,4,FALSE))</f>
        <v>0</v>
      </c>
      <c r="AB28" s="11">
        <f>IF(ISERROR(VLOOKUP($B28,Rose!BP$4:BU$32,4,FALSE)),,VLOOKUP($B28,Rose!BP$4:BU$32,4,FALSE))</f>
        <v>0</v>
      </c>
    </row>
    <row r="29" spans="1:28" ht="20" customHeight="1" x14ac:dyDescent="0.15">
      <c r="A29" s="11" t="s">
        <v>37</v>
      </c>
      <c r="B29" s="11" t="s">
        <v>848</v>
      </c>
      <c r="C29" s="11" t="s">
        <v>194</v>
      </c>
      <c r="D29" s="11">
        <v>1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Q29" s="13"/>
      <c r="R29" s="13"/>
      <c r="S29" s="11">
        <f>IF(ISERROR(VLOOKUP($B29,Rose!D$4:J$32,4,FALSE)),,VLOOKUP($B29,Rose!D$4:J$32,4,FALSE))</f>
        <v>0</v>
      </c>
      <c r="T29" s="11">
        <f>IF(ISERROR(VLOOKUP($B29,Rose!L$4:Q$32,4,FALSE)),,VLOOKUP($B29,Rose!L$4:Q$32,4,FALSE))</f>
        <v>0</v>
      </c>
      <c r="U29" s="11">
        <f>IF(ISERROR(VLOOKUP($B29,Rose!S$4:X$32,4,FALSE)),,VLOOKUP($B29,Rose!S$4:X$32,4,FALSE))</f>
        <v>0</v>
      </c>
      <c r="V29" s="11">
        <f>IF(ISERROR(VLOOKUP($B29,Rose!Z$4:AE$32,4,FALSE)),,VLOOKUP($B29,Rose!Z$4:AE$32,4,FALSE))</f>
        <v>0</v>
      </c>
      <c r="W29" s="11">
        <f>IF(ISERROR(VLOOKUP($B29,Rose!AG$4:AL$32,4,FALSE)),,VLOOKUP($B29,Rose!AG$4:AL$32,4,FALSE))</f>
        <v>0</v>
      </c>
      <c r="X29" s="11">
        <f>IF(ISERROR(VLOOKUP($B29,Rose!AN$4:AS$32,4,FALSE)),,VLOOKUP($B29,Rose!AN$4:AS$32,4,FALSE))</f>
        <v>0</v>
      </c>
      <c r="Y29" s="11">
        <f>IF(ISERROR(VLOOKUP($B29,Rose!AU$4:AZ$32,4,FALSE)),,VLOOKUP($B29,Rose!AU$4:AZ$32,4,FALSE))</f>
        <v>0</v>
      </c>
      <c r="Z29" s="11">
        <f>IF(ISERROR(VLOOKUP($B29,Rose!BB$4:BG$32,4,FALSE)),,VLOOKUP($B29,Rose!BB$4:BG$32,4,FALSE))</f>
        <v>0</v>
      </c>
      <c r="AA29" s="11">
        <f>IF(ISERROR(VLOOKUP($B29,Rose!BI$4:BN$32,4,FALSE)),,VLOOKUP($B29,Rose!BI$4:BN$32,4,FALSE))</f>
        <v>0</v>
      </c>
      <c r="AB29" s="11">
        <f>IF(ISERROR(VLOOKUP($B29,Rose!BP$4:BU$32,4,FALSE)),,VLOOKUP($B29,Rose!BP$4:BU$32,4,FALSE))</f>
        <v>0</v>
      </c>
    </row>
    <row r="30" spans="1:28" ht="20" customHeight="1" x14ac:dyDescent="0.15">
      <c r="A30" s="11" t="s">
        <v>37</v>
      </c>
      <c r="B30" s="11" t="s">
        <v>61</v>
      </c>
      <c r="C30" s="11" t="s">
        <v>244</v>
      </c>
      <c r="D30" s="11">
        <v>25</v>
      </c>
      <c r="E30" s="11">
        <v>19</v>
      </c>
      <c r="F30" s="11">
        <v>5.8695199999999996</v>
      </c>
      <c r="G30" s="11">
        <v>6.1670299999999996</v>
      </c>
      <c r="H30" s="11">
        <v>2</v>
      </c>
      <c r="I30" s="11">
        <v>0</v>
      </c>
      <c r="J30" s="11">
        <v>0</v>
      </c>
      <c r="K30" s="11">
        <v>0</v>
      </c>
      <c r="L30" s="11">
        <v>1</v>
      </c>
      <c r="M30" s="11">
        <v>3</v>
      </c>
      <c r="N30" s="11">
        <v>0</v>
      </c>
      <c r="O30" s="11">
        <v>0</v>
      </c>
      <c r="Q30" s="13"/>
      <c r="R30" s="13"/>
      <c r="S30" s="11">
        <f>IF(ISERROR(VLOOKUP($B30,Rose!D$4:J$32,4,FALSE)),,VLOOKUP($B30,Rose!D$4:J$32,4,FALSE))</f>
        <v>0</v>
      </c>
      <c r="T30" s="11">
        <f>IF(ISERROR(VLOOKUP($B30,Rose!L$4:Q$32,4,FALSE)),,VLOOKUP($B30,Rose!L$4:Q$32,4,FALSE))</f>
        <v>0</v>
      </c>
      <c r="U30" s="11">
        <f>IF(ISERROR(VLOOKUP($B30,Rose!S$4:X$32,4,FALSE)),,VLOOKUP($B30,Rose!S$4:X$32,4,FALSE))</f>
        <v>0</v>
      </c>
      <c r="V30" s="11">
        <f>IF(ISERROR(VLOOKUP($B30,Rose!Z$4:AE$32,4,FALSE)),,VLOOKUP($B30,Rose!Z$4:AE$32,4,FALSE))</f>
        <v>0</v>
      </c>
      <c r="W30" s="11">
        <f>IF(ISERROR(VLOOKUP($B30,Rose!AG$4:AL$32,4,FALSE)),,VLOOKUP($B30,Rose!AG$4:AL$32,4,FALSE))</f>
        <v>0</v>
      </c>
      <c r="X30" s="11">
        <f>IF(ISERROR(VLOOKUP($B30,Rose!AN$4:AS$32,4,FALSE)),,VLOOKUP($B30,Rose!AN$4:AS$32,4,FALSE))</f>
        <v>0</v>
      </c>
      <c r="Y30" s="11">
        <f>IF(ISERROR(VLOOKUP($B30,Rose!AU$4:AZ$32,4,FALSE)),,VLOOKUP($B30,Rose!AU$4:AZ$32,4,FALSE))</f>
        <v>0</v>
      </c>
      <c r="Z30" s="11">
        <f>IF(ISERROR(VLOOKUP($B30,Rose!BB$4:BG$32,4,FALSE)),,VLOOKUP($B30,Rose!BB$4:BG$32,4,FALSE))</f>
        <v>0</v>
      </c>
      <c r="AA30" s="11">
        <f>IF(ISERROR(VLOOKUP($B30,Rose!BI$4:BN$32,4,FALSE)),,VLOOKUP($B30,Rose!BI$4:BN$32,4,FALSE))</f>
        <v>0</v>
      </c>
      <c r="AB30" s="11">
        <f>IF(ISERROR(VLOOKUP($B30,Rose!BP$4:BU$32,4,FALSE)),,VLOOKUP($B30,Rose!BP$4:BU$32,4,FALSE))</f>
        <v>0</v>
      </c>
    </row>
    <row r="31" spans="1:28" ht="20" customHeight="1" x14ac:dyDescent="0.15">
      <c r="A31" s="11" t="s">
        <v>37</v>
      </c>
      <c r="B31" s="11" t="s">
        <v>112</v>
      </c>
      <c r="C31" s="11" t="s">
        <v>664</v>
      </c>
      <c r="D31" s="11">
        <v>32</v>
      </c>
      <c r="E31" s="11">
        <v>1</v>
      </c>
      <c r="F31" s="11">
        <v>1.5</v>
      </c>
      <c r="G31" s="11">
        <v>1.5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Q31" s="13"/>
      <c r="R31" s="13"/>
      <c r="S31" s="11">
        <f>IF(ISERROR(VLOOKUP($B31,Rose!D$4:J$32,4,FALSE)),,VLOOKUP($B31,Rose!D$4:J$32,4,FALSE))</f>
        <v>0</v>
      </c>
      <c r="T31" s="11">
        <f>IF(ISERROR(VLOOKUP($B31,Rose!L$4:Q$32,4,FALSE)),,VLOOKUP($B31,Rose!L$4:Q$32,4,FALSE))</f>
        <v>0</v>
      </c>
      <c r="U31" s="11">
        <f>IF(ISERROR(VLOOKUP($B31,Rose!S$4:X$32,4,FALSE)),,VLOOKUP($B31,Rose!S$4:X$32,4,FALSE))</f>
        <v>0</v>
      </c>
      <c r="V31" s="11">
        <f>IF(ISERROR(VLOOKUP($B31,Rose!Z$4:AE$32,4,FALSE)),,VLOOKUP($B31,Rose!Z$4:AE$32,4,FALSE))</f>
        <v>0</v>
      </c>
      <c r="W31" s="11">
        <f>IF(ISERROR(VLOOKUP($B31,Rose!AG$4:AL$32,4,FALSE)),,VLOOKUP($B31,Rose!AG$4:AL$32,4,FALSE))</f>
        <v>0</v>
      </c>
      <c r="X31" s="11">
        <f>IF(ISERROR(VLOOKUP($B31,Rose!AN$4:AS$32,4,FALSE)),,VLOOKUP($B31,Rose!AN$4:AS$32,4,FALSE))</f>
        <v>0</v>
      </c>
      <c r="Y31" s="11">
        <f>IF(ISERROR(VLOOKUP($B31,Rose!AU$4:AZ$32,4,FALSE)),,VLOOKUP($B31,Rose!AU$4:AZ$32,4,FALSE))</f>
        <v>0</v>
      </c>
      <c r="Z31" s="11">
        <f>IF(ISERROR(VLOOKUP($B31,Rose!BB$4:BG$32,4,FALSE)),,VLOOKUP($B31,Rose!BB$4:BG$32,4,FALSE))</f>
        <v>0</v>
      </c>
      <c r="AA31" s="11">
        <f>IF(ISERROR(VLOOKUP($B31,Rose!BI$4:BN$32,4,FALSE)),,VLOOKUP($B31,Rose!BI$4:BN$32,4,FALSE))</f>
        <v>0</v>
      </c>
      <c r="AB31" s="11">
        <f>IF(ISERROR(VLOOKUP($B31,Rose!BP$4:BU$32,4,FALSE)),,VLOOKUP($B31,Rose!BP$4:BU$32,4,FALSE))</f>
        <v>0</v>
      </c>
    </row>
    <row r="32" spans="1:28" ht="20" customHeight="1" x14ac:dyDescent="0.15">
      <c r="A32" s="11" t="s">
        <v>37</v>
      </c>
      <c r="B32" s="11" t="s">
        <v>847</v>
      </c>
      <c r="C32" s="11" t="s">
        <v>664</v>
      </c>
      <c r="D32" s="11">
        <v>27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Q32" s="13"/>
      <c r="R32" s="13"/>
      <c r="S32" s="11">
        <f>IF(ISERROR(VLOOKUP($B32,Rose!D$4:J$32,4,FALSE)),,VLOOKUP($B32,Rose!D$4:J$32,4,FALSE))</f>
        <v>0</v>
      </c>
      <c r="T32" s="11">
        <f>IF(ISERROR(VLOOKUP($B32,Rose!L$4:Q$32,4,FALSE)),,VLOOKUP($B32,Rose!L$4:Q$32,4,FALSE))</f>
        <v>0</v>
      </c>
      <c r="U32" s="11">
        <f>IF(ISERROR(VLOOKUP($B32,Rose!S$4:X$32,4,FALSE)),,VLOOKUP($B32,Rose!S$4:X$32,4,FALSE))</f>
        <v>0</v>
      </c>
      <c r="V32" s="11">
        <f>IF(ISERROR(VLOOKUP($B32,Rose!Z$4:AE$32,4,FALSE)),,VLOOKUP($B32,Rose!Z$4:AE$32,4,FALSE))</f>
        <v>0</v>
      </c>
      <c r="W32" s="11">
        <f>IF(ISERROR(VLOOKUP($B32,Rose!AG$4:AL$32,4,FALSE)),,VLOOKUP($B32,Rose!AG$4:AL$32,4,FALSE))</f>
        <v>0</v>
      </c>
      <c r="X32" s="11">
        <f>IF(ISERROR(VLOOKUP($B32,Rose!AN$4:AS$32,4,FALSE)),,VLOOKUP($B32,Rose!AN$4:AS$32,4,FALSE))</f>
        <v>0</v>
      </c>
      <c r="Y32" s="11">
        <f>IF(ISERROR(VLOOKUP($B32,Rose!AU$4:AZ$32,4,FALSE)),,VLOOKUP($B32,Rose!AU$4:AZ$32,4,FALSE))</f>
        <v>0</v>
      </c>
      <c r="Z32" s="11">
        <f>IF(ISERROR(VLOOKUP($B32,Rose!BB$4:BG$32,4,FALSE)),,VLOOKUP($B32,Rose!BB$4:BG$32,4,FALSE))</f>
        <v>0</v>
      </c>
      <c r="AA32" s="11">
        <f>IF(ISERROR(VLOOKUP($B32,Rose!BI$4:BN$32,4,FALSE)),,VLOOKUP($B32,Rose!BI$4:BN$32,4,FALSE))</f>
        <v>0</v>
      </c>
      <c r="AB32" s="11">
        <f>IF(ISERROR(VLOOKUP($B32,Rose!BP$4:BU$32,4,FALSE)),,VLOOKUP($B32,Rose!BP$4:BU$32,4,FALSE))</f>
        <v>0</v>
      </c>
    </row>
    <row r="33" spans="1:28" ht="20" customHeight="1" x14ac:dyDescent="0.15">
      <c r="A33" s="11" t="s">
        <v>37</v>
      </c>
      <c r="B33" s="11" t="s">
        <v>400</v>
      </c>
      <c r="C33" s="11" t="s">
        <v>98</v>
      </c>
      <c r="D33" s="11">
        <v>57</v>
      </c>
      <c r="E33" s="11">
        <v>20</v>
      </c>
      <c r="F33" s="11">
        <v>6.3875000000000002</v>
      </c>
      <c r="G33" s="11">
        <v>7.3125</v>
      </c>
      <c r="H33" s="11">
        <v>8</v>
      </c>
      <c r="I33" s="11">
        <v>0</v>
      </c>
      <c r="J33" s="11">
        <v>0</v>
      </c>
      <c r="K33" s="11">
        <v>1</v>
      </c>
      <c r="L33" s="11">
        <v>1</v>
      </c>
      <c r="M33" s="11">
        <v>5</v>
      </c>
      <c r="N33" s="11">
        <v>1</v>
      </c>
      <c r="O33" s="11">
        <v>0</v>
      </c>
      <c r="Q33" s="13"/>
      <c r="R33" s="13"/>
      <c r="S33" s="11">
        <f>IF(ISERROR(VLOOKUP($B33,Rose!D$4:J$32,4,FALSE)),,VLOOKUP($B33,Rose!D$4:J$32,4,FALSE))</f>
        <v>0</v>
      </c>
      <c r="T33" s="11">
        <f>IF(ISERROR(VLOOKUP($B33,Rose!L$4:Q$32,4,FALSE)),,VLOOKUP($B33,Rose!L$4:Q$32,4,FALSE))</f>
        <v>0</v>
      </c>
      <c r="U33" s="11">
        <f>IF(ISERROR(VLOOKUP($B33,Rose!S$4:X$32,4,FALSE)),,VLOOKUP($B33,Rose!S$4:X$32,4,FALSE))</f>
        <v>0</v>
      </c>
      <c r="V33" s="11">
        <f>IF(ISERROR(VLOOKUP($B33,Rose!Z$4:AE$32,4,FALSE)),,VLOOKUP($B33,Rose!Z$4:AE$32,4,FALSE))</f>
        <v>0</v>
      </c>
      <c r="W33" s="11">
        <f>IF(ISERROR(VLOOKUP($B33,Rose!AG$4:AL$32,4,FALSE)),,VLOOKUP($B33,Rose!AG$4:AL$32,4,FALSE))</f>
        <v>0</v>
      </c>
      <c r="X33" s="11">
        <f>IF(ISERROR(VLOOKUP($B33,Rose!AN$4:AS$32,4,FALSE)),,VLOOKUP($B33,Rose!AN$4:AS$32,4,FALSE))</f>
        <v>0</v>
      </c>
      <c r="Y33" s="11">
        <f>IF(ISERROR(VLOOKUP($B33,Rose!AU$4:AZ$32,4,FALSE)),,VLOOKUP($B33,Rose!AU$4:AZ$32,4,FALSE))</f>
        <v>0</v>
      </c>
      <c r="Z33" s="11">
        <f>IF(ISERROR(VLOOKUP($B33,Rose!BB$4:BG$32,4,FALSE)),,VLOOKUP($B33,Rose!BB$4:BG$32,4,FALSE))</f>
        <v>0</v>
      </c>
      <c r="AA33" s="11">
        <f>IF(ISERROR(VLOOKUP($B33,Rose!BI$4:BN$32,4,FALSE)),,VLOOKUP($B33,Rose!BI$4:BN$32,4,FALSE))</f>
        <v>26</v>
      </c>
      <c r="AB33" s="11">
        <f>IF(ISERROR(VLOOKUP($B33,Rose!BP$4:BU$32,4,FALSE)),,VLOOKUP($B33,Rose!BP$4:BU$32,4,FALSE))</f>
        <v>0</v>
      </c>
    </row>
    <row r="34" spans="1:28" ht="20" customHeight="1" x14ac:dyDescent="0.15">
      <c r="A34" s="11" t="s">
        <v>37</v>
      </c>
      <c r="B34" s="11" t="s">
        <v>505</v>
      </c>
      <c r="C34" s="11" t="s">
        <v>93</v>
      </c>
      <c r="D34" s="11">
        <v>37</v>
      </c>
      <c r="E34" s="11">
        <v>23</v>
      </c>
      <c r="F34" s="11">
        <v>6.2458</v>
      </c>
      <c r="G34" s="11">
        <v>6.7793999999999999</v>
      </c>
      <c r="H34" s="11">
        <v>5</v>
      </c>
      <c r="I34" s="11">
        <v>0</v>
      </c>
      <c r="J34" s="11">
        <v>0</v>
      </c>
      <c r="K34" s="11">
        <v>1</v>
      </c>
      <c r="L34" s="11">
        <v>4</v>
      </c>
      <c r="M34" s="11">
        <v>4</v>
      </c>
      <c r="N34" s="11">
        <v>0</v>
      </c>
      <c r="O34" s="11">
        <v>1</v>
      </c>
      <c r="Q34" s="13"/>
      <c r="R34" s="13"/>
      <c r="S34" s="11">
        <f>IF(ISERROR(VLOOKUP($B34,Rose!D$4:J$32,4,FALSE)),,VLOOKUP($B34,Rose!D$4:J$32,4,FALSE))</f>
        <v>0</v>
      </c>
      <c r="T34" s="11">
        <f>IF(ISERROR(VLOOKUP($B34,Rose!L$4:Q$32,4,FALSE)),,VLOOKUP($B34,Rose!L$4:Q$32,4,FALSE))</f>
        <v>0</v>
      </c>
      <c r="U34" s="11">
        <f>IF(ISERROR(VLOOKUP($B34,Rose!S$4:X$32,4,FALSE)),,VLOOKUP($B34,Rose!S$4:X$32,4,FALSE))</f>
        <v>0</v>
      </c>
      <c r="V34" s="11">
        <f>IF(ISERROR(VLOOKUP($B34,Rose!Z$4:AE$32,4,FALSE)),,VLOOKUP($B34,Rose!Z$4:AE$32,4,FALSE))</f>
        <v>0</v>
      </c>
      <c r="W34" s="11">
        <f>IF(ISERROR(VLOOKUP($B34,Rose!AG$4:AL$32,4,FALSE)),,VLOOKUP($B34,Rose!AG$4:AL$32,4,FALSE))</f>
        <v>0</v>
      </c>
      <c r="X34" s="11">
        <f>IF(ISERROR(VLOOKUP($B34,Rose!AN$4:AS$32,4,FALSE)),,VLOOKUP($B34,Rose!AN$4:AS$32,4,FALSE))</f>
        <v>0</v>
      </c>
      <c r="Y34" s="11">
        <f>IF(ISERROR(VLOOKUP($B34,Rose!AU$4:AZ$32,4,FALSE)),,VLOOKUP($B34,Rose!AU$4:AZ$32,4,FALSE))</f>
        <v>1</v>
      </c>
      <c r="Z34" s="11">
        <f>IF(ISERROR(VLOOKUP($B34,Rose!BB$4:BG$32,4,FALSE)),,VLOOKUP($B34,Rose!BB$4:BG$32,4,FALSE))</f>
        <v>0</v>
      </c>
      <c r="AA34" s="11">
        <f>IF(ISERROR(VLOOKUP($B34,Rose!BI$4:BN$32,4,FALSE)),,VLOOKUP($B34,Rose!BI$4:BN$32,4,FALSE))</f>
        <v>0</v>
      </c>
      <c r="AB34" s="11">
        <f>IF(ISERROR(VLOOKUP($B34,Rose!BP$4:BU$32,4,FALSE)),,VLOOKUP($B34,Rose!BP$4:BU$32,4,FALSE))</f>
        <v>0</v>
      </c>
    </row>
    <row r="35" spans="1:28" ht="20" customHeight="1" x14ac:dyDescent="0.15">
      <c r="A35" s="11" t="s">
        <v>37</v>
      </c>
      <c r="B35" s="11" t="s">
        <v>506</v>
      </c>
      <c r="C35" s="11" t="s">
        <v>664</v>
      </c>
      <c r="D35" s="11">
        <v>9</v>
      </c>
      <c r="E35" s="11">
        <v>5</v>
      </c>
      <c r="F35" s="11">
        <v>5.46875</v>
      </c>
      <c r="G35" s="11">
        <v>5.46875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Q35" s="13"/>
      <c r="R35" s="13"/>
      <c r="S35" s="11">
        <f>IF(ISERROR(VLOOKUP($B35,Rose!D$4:J$32,4,FALSE)),,VLOOKUP($B35,Rose!D$4:J$32,4,FALSE))</f>
        <v>0</v>
      </c>
      <c r="T35" s="11">
        <f>IF(ISERROR(VLOOKUP($B35,Rose!L$4:Q$32,4,FALSE)),,VLOOKUP($B35,Rose!L$4:Q$32,4,FALSE))</f>
        <v>0</v>
      </c>
      <c r="U35" s="11">
        <f>IF(ISERROR(VLOOKUP($B35,Rose!S$4:X$32,4,FALSE)),,VLOOKUP($B35,Rose!S$4:X$32,4,FALSE))</f>
        <v>0</v>
      </c>
      <c r="V35" s="11">
        <f>IF(ISERROR(VLOOKUP($B35,Rose!Z$4:AE$32,4,FALSE)),,VLOOKUP($B35,Rose!Z$4:AE$32,4,FALSE))</f>
        <v>0</v>
      </c>
      <c r="W35" s="11">
        <f>IF(ISERROR(VLOOKUP($B35,Rose!AG$4:AL$32,4,FALSE)),,VLOOKUP($B35,Rose!AG$4:AL$32,4,FALSE))</f>
        <v>0</v>
      </c>
      <c r="X35" s="11">
        <f>IF(ISERROR(VLOOKUP($B35,Rose!AN$4:AS$32,4,FALSE)),,VLOOKUP($B35,Rose!AN$4:AS$32,4,FALSE))</f>
        <v>0</v>
      </c>
      <c r="Y35" s="11">
        <f>IF(ISERROR(VLOOKUP($B35,Rose!AU$4:AZ$32,4,FALSE)),,VLOOKUP($B35,Rose!AU$4:AZ$32,4,FALSE))</f>
        <v>0</v>
      </c>
      <c r="Z35" s="11">
        <f>IF(ISERROR(VLOOKUP($B35,Rose!BB$4:BG$32,4,FALSE)),,VLOOKUP($B35,Rose!BB$4:BG$32,4,FALSE))</f>
        <v>0</v>
      </c>
      <c r="AA35" s="11">
        <f>IF(ISERROR(VLOOKUP($B35,Rose!BI$4:BN$32,4,FALSE)),,VLOOKUP($B35,Rose!BI$4:BN$32,4,FALSE))</f>
        <v>0</v>
      </c>
      <c r="AB35" s="11">
        <f>IF(ISERROR(VLOOKUP($B35,Rose!BP$4:BU$32,4,FALSE)),,VLOOKUP($B35,Rose!BP$4:BU$32,4,FALSE))</f>
        <v>0</v>
      </c>
    </row>
    <row r="36" spans="1:28" ht="20" customHeight="1" x14ac:dyDescent="0.15">
      <c r="A36" s="11" t="s">
        <v>37</v>
      </c>
      <c r="B36" s="11" t="s">
        <v>644</v>
      </c>
      <c r="C36" s="11" t="s">
        <v>517</v>
      </c>
      <c r="D36" s="11">
        <v>21</v>
      </c>
      <c r="E36" s="11">
        <v>9</v>
      </c>
      <c r="F36" s="11">
        <v>6.1150799999999998</v>
      </c>
      <c r="G36" s="11">
        <v>6.6507899999999998</v>
      </c>
      <c r="H36" s="11">
        <v>1</v>
      </c>
      <c r="I36" s="11">
        <v>0</v>
      </c>
      <c r="J36" s="11">
        <v>0</v>
      </c>
      <c r="K36" s="11">
        <v>0</v>
      </c>
      <c r="L36" s="11">
        <v>2</v>
      </c>
      <c r="M36" s="11">
        <v>1</v>
      </c>
      <c r="N36" s="11">
        <v>0</v>
      </c>
      <c r="O36" s="11">
        <v>0</v>
      </c>
      <c r="Q36" s="13"/>
      <c r="R36" s="13"/>
      <c r="S36" s="11">
        <f>IF(ISERROR(VLOOKUP($B36,Rose!D$4:J$32,4,FALSE)),,VLOOKUP($B36,Rose!D$4:J$32,4,FALSE))</f>
        <v>0</v>
      </c>
      <c r="T36" s="11">
        <f>IF(ISERROR(VLOOKUP($B36,Rose!L$4:Q$32,4,FALSE)),,VLOOKUP($B36,Rose!L$4:Q$32,4,FALSE))</f>
        <v>0</v>
      </c>
      <c r="U36" s="11">
        <f>IF(ISERROR(VLOOKUP($B36,Rose!S$4:X$32,4,FALSE)),,VLOOKUP($B36,Rose!S$4:X$32,4,FALSE))</f>
        <v>0</v>
      </c>
      <c r="V36" s="11">
        <f>IF(ISERROR(VLOOKUP($B36,Rose!Z$4:AE$32,4,FALSE)),,VLOOKUP($B36,Rose!Z$4:AE$32,4,FALSE))</f>
        <v>0</v>
      </c>
      <c r="W36" s="11">
        <f>IF(ISERROR(VLOOKUP($B36,Rose!AG$4:AL$32,4,FALSE)),,VLOOKUP($B36,Rose!AG$4:AL$32,4,FALSE))</f>
        <v>0</v>
      </c>
      <c r="X36" s="11">
        <f>IF(ISERROR(VLOOKUP($B36,Rose!AN$4:AS$32,4,FALSE)),,VLOOKUP($B36,Rose!AN$4:AS$32,4,FALSE))</f>
        <v>0</v>
      </c>
      <c r="Y36" s="11">
        <f>IF(ISERROR(VLOOKUP($B36,Rose!AU$4:AZ$32,4,FALSE)),,VLOOKUP($B36,Rose!AU$4:AZ$32,4,FALSE))</f>
        <v>0</v>
      </c>
      <c r="Z36" s="11">
        <f>IF(ISERROR(VLOOKUP($B36,Rose!BB$4:BG$32,4,FALSE)),,VLOOKUP($B36,Rose!BB$4:BG$32,4,FALSE))</f>
        <v>0</v>
      </c>
      <c r="AA36" s="11">
        <f>IF(ISERROR(VLOOKUP($B36,Rose!BI$4:BN$32,4,FALSE)),,VLOOKUP($B36,Rose!BI$4:BN$32,4,FALSE))</f>
        <v>0</v>
      </c>
      <c r="AB36" s="11">
        <f>IF(ISERROR(VLOOKUP($B36,Rose!BP$4:BU$32,4,FALSE)),,VLOOKUP($B36,Rose!BP$4:BU$32,4,FALSE))</f>
        <v>0</v>
      </c>
    </row>
    <row r="37" spans="1:28" ht="20" customHeight="1" x14ac:dyDescent="0.15">
      <c r="A37" s="11" t="s">
        <v>37</v>
      </c>
      <c r="B37" s="11" t="s">
        <v>452</v>
      </c>
      <c r="C37" s="11" t="s">
        <v>664</v>
      </c>
      <c r="D37" s="11">
        <v>39</v>
      </c>
      <c r="E37" s="11">
        <v>1</v>
      </c>
      <c r="F37" s="11">
        <v>1.5</v>
      </c>
      <c r="G37" s="11">
        <v>1.5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Q37" s="13"/>
      <c r="R37" s="13"/>
      <c r="S37" s="11">
        <f>IF(ISERROR(VLOOKUP($B37,Rose!D$4:J$32,4,FALSE)),,VLOOKUP($B37,Rose!D$4:J$32,4,FALSE))</f>
        <v>0</v>
      </c>
      <c r="T37" s="11">
        <f>IF(ISERROR(VLOOKUP($B37,Rose!L$4:Q$32,4,FALSE)),,VLOOKUP($B37,Rose!L$4:Q$32,4,FALSE))</f>
        <v>0</v>
      </c>
      <c r="U37" s="11">
        <f>IF(ISERROR(VLOOKUP($B37,Rose!S$4:X$32,4,FALSE)),,VLOOKUP($B37,Rose!S$4:X$32,4,FALSE))</f>
        <v>0</v>
      </c>
      <c r="V37" s="11">
        <f>IF(ISERROR(VLOOKUP($B37,Rose!Z$4:AE$32,4,FALSE)),,VLOOKUP($B37,Rose!Z$4:AE$32,4,FALSE))</f>
        <v>0</v>
      </c>
      <c r="W37" s="11">
        <f>IF(ISERROR(VLOOKUP($B37,Rose!AG$4:AL$32,4,FALSE)),,VLOOKUP($B37,Rose!AG$4:AL$32,4,FALSE))</f>
        <v>0</v>
      </c>
      <c r="X37" s="11">
        <f>IF(ISERROR(VLOOKUP($B37,Rose!AN$4:AS$32,4,FALSE)),,VLOOKUP($B37,Rose!AN$4:AS$32,4,FALSE))</f>
        <v>0</v>
      </c>
      <c r="Y37" s="11">
        <f>IF(ISERROR(VLOOKUP($B37,Rose!AU$4:AZ$32,4,FALSE)),,VLOOKUP($B37,Rose!AU$4:AZ$32,4,FALSE))</f>
        <v>0</v>
      </c>
      <c r="Z37" s="11">
        <f>IF(ISERROR(VLOOKUP($B37,Rose!BB$4:BG$32,4,FALSE)),,VLOOKUP($B37,Rose!BB$4:BG$32,4,FALSE))</f>
        <v>0</v>
      </c>
      <c r="AA37" s="11">
        <f>IF(ISERROR(VLOOKUP($B37,Rose!BI$4:BN$32,4,FALSE)),,VLOOKUP($B37,Rose!BI$4:BN$32,4,FALSE))</f>
        <v>0</v>
      </c>
      <c r="AB37" s="11">
        <f>IF(ISERROR(VLOOKUP($B37,Rose!BP$4:BU$32,4,FALSE)),,VLOOKUP($B37,Rose!BP$4:BU$32,4,FALSE))</f>
        <v>0</v>
      </c>
    </row>
    <row r="38" spans="1:28" ht="20" customHeight="1" x14ac:dyDescent="0.15">
      <c r="A38" s="11" t="s">
        <v>37</v>
      </c>
      <c r="B38" s="11" t="s">
        <v>62</v>
      </c>
      <c r="C38" s="11" t="s">
        <v>664</v>
      </c>
      <c r="D38" s="11">
        <v>49</v>
      </c>
      <c r="E38" s="11">
        <v>1</v>
      </c>
      <c r="F38" s="11">
        <v>1.875</v>
      </c>
      <c r="G38" s="11">
        <v>2.625</v>
      </c>
      <c r="H38" s="11">
        <v>1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Q38" s="13"/>
      <c r="R38" s="13"/>
      <c r="S38" s="11">
        <f>IF(ISERROR(VLOOKUP($B38,Rose!D$4:J$32,4,FALSE)),,VLOOKUP($B38,Rose!D$4:J$32,4,FALSE))</f>
        <v>0</v>
      </c>
      <c r="T38" s="11">
        <f>IF(ISERROR(VLOOKUP($B38,Rose!L$4:Q$32,4,FALSE)),,VLOOKUP($B38,Rose!L$4:Q$32,4,FALSE))</f>
        <v>0</v>
      </c>
      <c r="U38" s="11">
        <f>IF(ISERROR(VLOOKUP($B38,Rose!S$4:X$32,4,FALSE)),,VLOOKUP($B38,Rose!S$4:X$32,4,FALSE))</f>
        <v>0</v>
      </c>
      <c r="V38" s="11">
        <f>IF(ISERROR(VLOOKUP($B38,Rose!Z$4:AE$32,4,FALSE)),,VLOOKUP($B38,Rose!Z$4:AE$32,4,FALSE))</f>
        <v>0</v>
      </c>
      <c r="W38" s="11">
        <f>IF(ISERROR(VLOOKUP($B38,Rose!AG$4:AL$32,4,FALSE)),,VLOOKUP($B38,Rose!AG$4:AL$32,4,FALSE))</f>
        <v>0</v>
      </c>
      <c r="X38" s="11">
        <f>IF(ISERROR(VLOOKUP($B38,Rose!AN$4:AS$32,4,FALSE)),,VLOOKUP($B38,Rose!AN$4:AS$32,4,FALSE))</f>
        <v>0</v>
      </c>
      <c r="Y38" s="11">
        <f>IF(ISERROR(VLOOKUP($B38,Rose!AU$4:AZ$32,4,FALSE)),,VLOOKUP($B38,Rose!AU$4:AZ$32,4,FALSE))</f>
        <v>0</v>
      </c>
      <c r="Z38" s="11">
        <f>IF(ISERROR(VLOOKUP($B38,Rose!BB$4:BG$32,4,FALSE)),,VLOOKUP($B38,Rose!BB$4:BG$32,4,FALSE))</f>
        <v>0</v>
      </c>
      <c r="AA38" s="11">
        <f>IF(ISERROR(VLOOKUP($B38,Rose!BI$4:BN$32,4,FALSE)),,VLOOKUP($B38,Rose!BI$4:BN$32,4,FALSE))</f>
        <v>0</v>
      </c>
      <c r="AB38" s="11">
        <f>IF(ISERROR(VLOOKUP($B38,Rose!BP$4:BU$32,4,FALSE)),,VLOOKUP($B38,Rose!BP$4:BU$32,4,FALSE))</f>
        <v>0</v>
      </c>
    </row>
    <row r="39" spans="1:28" ht="20" customHeight="1" x14ac:dyDescent="0.15">
      <c r="A39" s="11" t="s">
        <v>37</v>
      </c>
      <c r="B39" s="11" t="s">
        <v>849</v>
      </c>
      <c r="C39" s="11" t="s">
        <v>521</v>
      </c>
      <c r="D39" s="11">
        <v>1</v>
      </c>
      <c r="E39" s="11">
        <v>1</v>
      </c>
      <c r="F39" s="11">
        <v>6</v>
      </c>
      <c r="G39" s="11">
        <v>6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Q39" s="13"/>
      <c r="R39" s="13"/>
      <c r="S39" s="11">
        <f>IF(ISERROR(VLOOKUP($B39,Rose!D$4:J$32,4,FALSE)),,VLOOKUP($B39,Rose!D$4:J$32,4,FALSE))</f>
        <v>0</v>
      </c>
      <c r="T39" s="11">
        <f>IF(ISERROR(VLOOKUP($B39,Rose!L$4:Q$32,4,FALSE)),,VLOOKUP($B39,Rose!L$4:Q$32,4,FALSE))</f>
        <v>0</v>
      </c>
      <c r="U39" s="11">
        <f>IF(ISERROR(VLOOKUP($B39,Rose!S$4:X$32,4,FALSE)),,VLOOKUP($B39,Rose!S$4:X$32,4,FALSE))</f>
        <v>0</v>
      </c>
      <c r="V39" s="11">
        <f>IF(ISERROR(VLOOKUP($B39,Rose!Z$4:AE$32,4,FALSE)),,VLOOKUP($B39,Rose!Z$4:AE$32,4,FALSE))</f>
        <v>0</v>
      </c>
      <c r="W39" s="11">
        <f>IF(ISERROR(VLOOKUP($B39,Rose!AG$4:AL$32,4,FALSE)),,VLOOKUP($B39,Rose!AG$4:AL$32,4,FALSE))</f>
        <v>0</v>
      </c>
      <c r="X39" s="11">
        <f>IF(ISERROR(VLOOKUP($B39,Rose!AN$4:AS$32,4,FALSE)),,VLOOKUP($B39,Rose!AN$4:AS$32,4,FALSE))</f>
        <v>0</v>
      </c>
      <c r="Y39" s="11">
        <f>IF(ISERROR(VLOOKUP($B39,Rose!AU$4:AZ$32,4,FALSE)),,VLOOKUP($B39,Rose!AU$4:AZ$32,4,FALSE))</f>
        <v>0</v>
      </c>
      <c r="Z39" s="11">
        <f>IF(ISERROR(VLOOKUP($B39,Rose!BB$4:BG$32,4,FALSE)),,VLOOKUP($B39,Rose!BB$4:BG$32,4,FALSE))</f>
        <v>0</v>
      </c>
      <c r="AA39" s="11">
        <f>IF(ISERROR(VLOOKUP($B39,Rose!BI$4:BN$32,4,FALSE)),,VLOOKUP($B39,Rose!BI$4:BN$32,4,FALSE))</f>
        <v>0</v>
      </c>
      <c r="AB39" s="11">
        <f>IF(ISERROR(VLOOKUP($B39,Rose!BP$4:BU$32,4,FALSE)),,VLOOKUP($B39,Rose!BP$4:BU$32,4,FALSE))</f>
        <v>0</v>
      </c>
    </row>
    <row r="40" spans="1:28" ht="20" customHeight="1" x14ac:dyDescent="0.15">
      <c r="A40" s="11" t="s">
        <v>37</v>
      </c>
      <c r="B40" s="11" t="s">
        <v>738</v>
      </c>
      <c r="C40" s="11" t="s">
        <v>194</v>
      </c>
      <c r="D40" s="11">
        <v>3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Q40" s="13"/>
      <c r="R40" s="13"/>
      <c r="S40" s="11">
        <f>IF(ISERROR(VLOOKUP($B40,Rose!D$4:J$32,4,FALSE)),,VLOOKUP($B40,Rose!D$4:J$32,4,FALSE))</f>
        <v>0</v>
      </c>
      <c r="T40" s="11">
        <f>IF(ISERROR(VLOOKUP($B40,Rose!L$4:Q$32,4,FALSE)),,VLOOKUP($B40,Rose!L$4:Q$32,4,FALSE))</f>
        <v>0</v>
      </c>
      <c r="U40" s="11">
        <f>IF(ISERROR(VLOOKUP($B40,Rose!S$4:X$32,4,FALSE)),,VLOOKUP($B40,Rose!S$4:X$32,4,FALSE))</f>
        <v>0</v>
      </c>
      <c r="V40" s="11">
        <f>IF(ISERROR(VLOOKUP($B40,Rose!Z$4:AE$32,4,FALSE)),,VLOOKUP($B40,Rose!Z$4:AE$32,4,FALSE))</f>
        <v>0</v>
      </c>
      <c r="W40" s="11">
        <f>IF(ISERROR(VLOOKUP($B40,Rose!AG$4:AL$32,4,FALSE)),,VLOOKUP($B40,Rose!AG$4:AL$32,4,FALSE))</f>
        <v>0</v>
      </c>
      <c r="X40" s="11">
        <f>IF(ISERROR(VLOOKUP($B40,Rose!AN$4:AS$32,4,FALSE)),,VLOOKUP($B40,Rose!AN$4:AS$32,4,FALSE))</f>
        <v>0</v>
      </c>
      <c r="Y40" s="11">
        <f>IF(ISERROR(VLOOKUP($B40,Rose!AU$4:AZ$32,4,FALSE)),,VLOOKUP($B40,Rose!AU$4:AZ$32,4,FALSE))</f>
        <v>0</v>
      </c>
      <c r="Z40" s="11">
        <f>IF(ISERROR(VLOOKUP($B40,Rose!BB$4:BG$32,4,FALSE)),,VLOOKUP($B40,Rose!BB$4:BG$32,4,FALSE))</f>
        <v>0</v>
      </c>
      <c r="AA40" s="11">
        <f>IF(ISERROR(VLOOKUP($B40,Rose!BI$4:BN$32,4,FALSE)),,VLOOKUP($B40,Rose!BI$4:BN$32,4,FALSE))</f>
        <v>0</v>
      </c>
      <c r="AB40" s="11">
        <f>IF(ISERROR(VLOOKUP($B40,Rose!BP$4:BU$32,4,FALSE)),,VLOOKUP($B40,Rose!BP$4:BU$32,4,FALSE))</f>
        <v>0</v>
      </c>
    </row>
    <row r="41" spans="1:28" ht="20" customHeight="1" x14ac:dyDescent="0.15">
      <c r="A41" s="11" t="s">
        <v>37</v>
      </c>
      <c r="B41" s="11" t="s">
        <v>641</v>
      </c>
      <c r="C41" s="11" t="s">
        <v>664</v>
      </c>
      <c r="D41" s="11">
        <v>15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Q41" s="13"/>
      <c r="R41" s="13"/>
      <c r="S41" s="11">
        <f>IF(ISERROR(VLOOKUP($B41,Rose!D$4:J$32,4,FALSE)),,VLOOKUP($B41,Rose!D$4:J$32,4,FALSE))</f>
        <v>0</v>
      </c>
      <c r="T41" s="11">
        <f>IF(ISERROR(VLOOKUP($B41,Rose!L$4:Q$32,4,FALSE)),,VLOOKUP($B41,Rose!L$4:Q$32,4,FALSE))</f>
        <v>0</v>
      </c>
      <c r="U41" s="11">
        <f>IF(ISERROR(VLOOKUP($B41,Rose!S$4:X$32,4,FALSE)),,VLOOKUP($B41,Rose!S$4:X$32,4,FALSE))</f>
        <v>0</v>
      </c>
      <c r="V41" s="11">
        <f>IF(ISERROR(VLOOKUP($B41,Rose!Z$4:AE$32,4,FALSE)),,VLOOKUP($B41,Rose!Z$4:AE$32,4,FALSE))</f>
        <v>0</v>
      </c>
      <c r="W41" s="11">
        <f>IF(ISERROR(VLOOKUP($B41,Rose!AG$4:AL$32,4,FALSE)),,VLOOKUP($B41,Rose!AG$4:AL$32,4,FALSE))</f>
        <v>0</v>
      </c>
      <c r="X41" s="11">
        <f>IF(ISERROR(VLOOKUP($B41,Rose!AN$4:AS$32,4,FALSE)),,VLOOKUP($B41,Rose!AN$4:AS$32,4,FALSE))</f>
        <v>0</v>
      </c>
      <c r="Y41" s="11">
        <f>IF(ISERROR(VLOOKUP($B41,Rose!AU$4:AZ$32,4,FALSE)),,VLOOKUP($B41,Rose!AU$4:AZ$32,4,FALSE))</f>
        <v>0</v>
      </c>
      <c r="Z41" s="11">
        <f>IF(ISERROR(VLOOKUP($B41,Rose!BB$4:BG$32,4,FALSE)),,VLOOKUP($B41,Rose!BB$4:BG$32,4,FALSE))</f>
        <v>0</v>
      </c>
      <c r="AA41" s="11">
        <f>IF(ISERROR(VLOOKUP($B41,Rose!BI$4:BN$32,4,FALSE)),,VLOOKUP($B41,Rose!BI$4:BN$32,4,FALSE))</f>
        <v>0</v>
      </c>
      <c r="AB41" s="11">
        <f>IF(ISERROR(VLOOKUP($B41,Rose!BP$4:BU$32,4,FALSE)),,VLOOKUP($B41,Rose!BP$4:BU$32,4,FALSE))</f>
        <v>0</v>
      </c>
    </row>
    <row r="42" spans="1:28" ht="20" customHeight="1" x14ac:dyDescent="0.15">
      <c r="A42" s="11" t="s">
        <v>37</v>
      </c>
      <c r="B42" s="11" t="s">
        <v>177</v>
      </c>
      <c r="C42" s="11" t="s">
        <v>194</v>
      </c>
      <c r="D42" s="11">
        <v>29</v>
      </c>
      <c r="E42" s="11">
        <v>23</v>
      </c>
      <c r="F42" s="11">
        <v>5.94442</v>
      </c>
      <c r="G42" s="11">
        <v>6.66378</v>
      </c>
      <c r="H42" s="11">
        <v>5</v>
      </c>
      <c r="I42" s="11">
        <v>0</v>
      </c>
      <c r="J42" s="11">
        <v>0</v>
      </c>
      <c r="K42" s="11">
        <v>0</v>
      </c>
      <c r="L42" s="11">
        <v>2</v>
      </c>
      <c r="M42" s="11">
        <v>2</v>
      </c>
      <c r="N42" s="11">
        <v>0</v>
      </c>
      <c r="O42" s="11">
        <v>0</v>
      </c>
      <c r="Q42" s="13"/>
      <c r="R42" s="13"/>
      <c r="S42" s="11">
        <f>IF(ISERROR(VLOOKUP($B42,Rose!D$4:J$32,4,FALSE)),,VLOOKUP($B42,Rose!D$4:J$32,4,FALSE))</f>
        <v>0</v>
      </c>
      <c r="T42" s="11">
        <f>IF(ISERROR(VLOOKUP($B42,Rose!L$4:Q$32,4,FALSE)),,VLOOKUP($B42,Rose!L$4:Q$32,4,FALSE))</f>
        <v>0</v>
      </c>
      <c r="U42" s="11">
        <f>IF(ISERROR(VLOOKUP($B42,Rose!S$4:X$32,4,FALSE)),,VLOOKUP($B42,Rose!S$4:X$32,4,FALSE))</f>
        <v>10</v>
      </c>
      <c r="V42" s="11">
        <f>IF(ISERROR(VLOOKUP($B42,Rose!Z$4:AE$32,4,FALSE)),,VLOOKUP($B42,Rose!Z$4:AE$32,4,FALSE))</f>
        <v>0</v>
      </c>
      <c r="W42" s="11">
        <f>IF(ISERROR(VLOOKUP($B42,Rose!AG$4:AL$32,4,FALSE)),,VLOOKUP($B42,Rose!AG$4:AL$32,4,FALSE))</f>
        <v>0</v>
      </c>
      <c r="X42" s="11">
        <f>IF(ISERROR(VLOOKUP($B42,Rose!AN$4:AS$32,4,FALSE)),,VLOOKUP($B42,Rose!AN$4:AS$32,4,FALSE))</f>
        <v>0</v>
      </c>
      <c r="Y42" s="11">
        <f>IF(ISERROR(VLOOKUP($B42,Rose!AU$4:AZ$32,4,FALSE)),,VLOOKUP($B42,Rose!AU$4:AZ$32,4,FALSE))</f>
        <v>0</v>
      </c>
      <c r="Z42" s="11">
        <f>IF(ISERROR(VLOOKUP($B42,Rose!BB$4:BG$32,4,FALSE)),,VLOOKUP($B42,Rose!BB$4:BG$32,4,FALSE))</f>
        <v>0</v>
      </c>
      <c r="AA42" s="11">
        <f>IF(ISERROR(VLOOKUP($B42,Rose!BI$4:BN$32,4,FALSE)),,VLOOKUP($B42,Rose!BI$4:BN$32,4,FALSE))</f>
        <v>0</v>
      </c>
      <c r="AB42" s="11">
        <f>IF(ISERROR(VLOOKUP($B42,Rose!BP$4:BU$32,4,FALSE)),,VLOOKUP($B42,Rose!BP$4:BU$32,4,FALSE))</f>
        <v>0</v>
      </c>
    </row>
    <row r="43" spans="1:28" ht="20" customHeight="1" x14ac:dyDescent="0.15">
      <c r="A43" s="11" t="s">
        <v>37</v>
      </c>
      <c r="B43" s="11" t="s">
        <v>904</v>
      </c>
      <c r="C43" s="11" t="s">
        <v>342</v>
      </c>
      <c r="D43" s="11">
        <v>11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Q43" s="13"/>
      <c r="R43" s="13"/>
      <c r="S43" s="11">
        <f>IF(ISERROR(VLOOKUP($B43,Rose!D$4:J$32,4,FALSE)),,VLOOKUP($B43,Rose!D$4:J$32,4,FALSE))</f>
        <v>10</v>
      </c>
      <c r="T43" s="11">
        <f>IF(ISERROR(VLOOKUP($B43,Rose!L$4:Q$32,4,FALSE)),,VLOOKUP($B43,Rose!L$4:Q$32,4,FALSE))</f>
        <v>0</v>
      </c>
      <c r="U43" s="11">
        <f>IF(ISERROR(VLOOKUP($B43,Rose!S$4:X$32,4,FALSE)),,VLOOKUP($B43,Rose!S$4:X$32,4,FALSE))</f>
        <v>0</v>
      </c>
      <c r="V43" s="11">
        <f>IF(ISERROR(VLOOKUP($B43,Rose!Z$4:AE$32,4,FALSE)),,VLOOKUP($B43,Rose!Z$4:AE$32,4,FALSE))</f>
        <v>0</v>
      </c>
      <c r="W43" s="11">
        <f>IF(ISERROR(VLOOKUP($B43,Rose!AG$4:AL$32,4,FALSE)),,VLOOKUP($B43,Rose!AG$4:AL$32,4,FALSE))</f>
        <v>0</v>
      </c>
      <c r="X43" s="11">
        <f>IF(ISERROR(VLOOKUP($B43,Rose!AN$4:AS$32,4,FALSE)),,VLOOKUP($B43,Rose!AN$4:AS$32,4,FALSE))</f>
        <v>0</v>
      </c>
      <c r="Y43" s="11">
        <f>IF(ISERROR(VLOOKUP($B43,Rose!AU$4:AZ$32,4,FALSE)),,VLOOKUP($B43,Rose!AU$4:AZ$32,4,FALSE))</f>
        <v>0</v>
      </c>
      <c r="Z43" s="11">
        <f>IF(ISERROR(VLOOKUP($B43,Rose!BB$4:BG$32,4,FALSE)),,VLOOKUP($B43,Rose!BB$4:BG$32,4,FALSE))</f>
        <v>0</v>
      </c>
      <c r="AA43" s="11">
        <f>IF(ISERROR(VLOOKUP($B43,Rose!BI$4:BN$32,4,FALSE)),,VLOOKUP($B43,Rose!BI$4:BN$32,4,FALSE))</f>
        <v>0</v>
      </c>
      <c r="AB43" s="11">
        <f>IF(ISERROR(VLOOKUP($B43,Rose!BP$4:BU$32,4,FALSE)),,VLOOKUP($B43,Rose!BP$4:BU$32,4,FALSE))</f>
        <v>0</v>
      </c>
    </row>
    <row r="44" spans="1:28" ht="20" customHeight="1" x14ac:dyDescent="0.15">
      <c r="A44" s="11" t="s">
        <v>37</v>
      </c>
      <c r="B44" s="11" t="s">
        <v>739</v>
      </c>
      <c r="C44" s="11" t="s">
        <v>100</v>
      </c>
      <c r="D44" s="11">
        <v>42</v>
      </c>
      <c r="E44" s="11">
        <v>16</v>
      </c>
      <c r="F44" s="11">
        <v>6.2343799999999998</v>
      </c>
      <c r="G44" s="11">
        <v>6.6718799999999998</v>
      </c>
      <c r="H44" s="11">
        <v>2</v>
      </c>
      <c r="I44" s="11">
        <v>0</v>
      </c>
      <c r="J44" s="11">
        <v>0</v>
      </c>
      <c r="K44" s="11">
        <v>0</v>
      </c>
      <c r="L44" s="11">
        <v>3</v>
      </c>
      <c r="M44" s="11">
        <v>2</v>
      </c>
      <c r="N44" s="11">
        <v>1</v>
      </c>
      <c r="O44" s="11">
        <v>0</v>
      </c>
      <c r="Q44" s="13"/>
      <c r="R44" s="13"/>
      <c r="S44" s="11">
        <f>IF(ISERROR(VLOOKUP($B44,Rose!D$4:J$32,4,FALSE)),,VLOOKUP($B44,Rose!D$4:J$32,4,FALSE))</f>
        <v>0</v>
      </c>
      <c r="T44" s="11">
        <f>IF(ISERROR(VLOOKUP($B44,Rose!L$4:Q$32,4,FALSE)),,VLOOKUP($B44,Rose!L$4:Q$32,4,FALSE))</f>
        <v>0</v>
      </c>
      <c r="U44" s="11">
        <f>IF(ISERROR(VLOOKUP($B44,Rose!S$4:X$32,4,FALSE)),,VLOOKUP($B44,Rose!S$4:X$32,4,FALSE))</f>
        <v>0</v>
      </c>
      <c r="V44" s="11">
        <f>IF(ISERROR(VLOOKUP($B44,Rose!Z$4:AE$32,4,FALSE)),,VLOOKUP($B44,Rose!Z$4:AE$32,4,FALSE))</f>
        <v>0</v>
      </c>
      <c r="W44" s="11">
        <f>IF(ISERROR(VLOOKUP($B44,Rose!AG$4:AL$32,4,FALSE)),,VLOOKUP($B44,Rose!AG$4:AL$32,4,FALSE))</f>
        <v>0</v>
      </c>
      <c r="X44" s="11">
        <f>IF(ISERROR(VLOOKUP($B44,Rose!AN$4:AS$32,4,FALSE)),,VLOOKUP($B44,Rose!AN$4:AS$32,4,FALSE))</f>
        <v>0</v>
      </c>
      <c r="Y44" s="11">
        <f>IF(ISERROR(VLOOKUP($B44,Rose!AU$4:AZ$32,4,FALSE)),,VLOOKUP($B44,Rose!AU$4:AZ$32,4,FALSE))</f>
        <v>0</v>
      </c>
      <c r="Z44" s="11">
        <f>IF(ISERROR(VLOOKUP($B44,Rose!BB$4:BG$32,4,FALSE)),,VLOOKUP($B44,Rose!BB$4:BG$32,4,FALSE))</f>
        <v>0</v>
      </c>
      <c r="AA44" s="11">
        <f>IF(ISERROR(VLOOKUP($B44,Rose!BI$4:BN$32,4,FALSE)),,VLOOKUP($B44,Rose!BI$4:BN$32,4,FALSE))</f>
        <v>3</v>
      </c>
      <c r="AB44" s="11">
        <f>IF(ISERROR(VLOOKUP($B44,Rose!BP$4:BU$32,4,FALSE)),,VLOOKUP($B44,Rose!BP$4:BU$32,4,FALSE))</f>
        <v>0</v>
      </c>
    </row>
    <row r="45" spans="1:28" ht="20" customHeight="1" x14ac:dyDescent="0.15">
      <c r="A45" s="11" t="s">
        <v>37</v>
      </c>
      <c r="B45" s="11" t="s">
        <v>877</v>
      </c>
      <c r="C45" s="11" t="s">
        <v>340</v>
      </c>
      <c r="D45" s="11">
        <v>15</v>
      </c>
      <c r="E45" s="11">
        <v>2</v>
      </c>
      <c r="F45" s="11">
        <v>5.75</v>
      </c>
      <c r="G45" s="11">
        <v>6.25</v>
      </c>
      <c r="H45" s="11">
        <v>0</v>
      </c>
      <c r="I45" s="11">
        <v>0</v>
      </c>
      <c r="J45" s="11">
        <v>0</v>
      </c>
      <c r="K45" s="11">
        <v>0</v>
      </c>
      <c r="L45" s="11">
        <v>1</v>
      </c>
      <c r="M45" s="11">
        <v>0</v>
      </c>
      <c r="N45" s="11">
        <v>0</v>
      </c>
      <c r="O45" s="11">
        <v>0</v>
      </c>
      <c r="Q45" s="13"/>
      <c r="R45" s="13"/>
      <c r="S45" s="11">
        <f>IF(ISERROR(VLOOKUP($B45,Rose!D$4:J$32,4,FALSE)),,VLOOKUP($B45,Rose!D$4:J$32,4,FALSE))</f>
        <v>0</v>
      </c>
      <c r="T45" s="11">
        <f>IF(ISERROR(VLOOKUP($B45,Rose!L$4:Q$32,4,FALSE)),,VLOOKUP($B45,Rose!L$4:Q$32,4,FALSE))</f>
        <v>0</v>
      </c>
      <c r="U45" s="11">
        <f>IF(ISERROR(VLOOKUP($B45,Rose!S$4:X$32,4,FALSE)),,VLOOKUP($B45,Rose!S$4:X$32,4,FALSE))</f>
        <v>0</v>
      </c>
      <c r="V45" s="11">
        <f>IF(ISERROR(VLOOKUP($B45,Rose!Z$4:AE$32,4,FALSE)),,VLOOKUP($B45,Rose!Z$4:AE$32,4,FALSE))</f>
        <v>0</v>
      </c>
      <c r="W45" s="11">
        <f>IF(ISERROR(VLOOKUP($B45,Rose!AG$4:AL$32,4,FALSE)),,VLOOKUP($B45,Rose!AG$4:AL$32,4,FALSE))</f>
        <v>0</v>
      </c>
      <c r="X45" s="11">
        <f>IF(ISERROR(VLOOKUP($B45,Rose!AN$4:AS$32,4,FALSE)),,VLOOKUP($B45,Rose!AN$4:AS$32,4,FALSE))</f>
        <v>0</v>
      </c>
      <c r="Y45" s="11">
        <f>IF(ISERROR(VLOOKUP($B45,Rose!AU$4:AZ$32,4,FALSE)),,VLOOKUP($B45,Rose!AU$4:AZ$32,4,FALSE))</f>
        <v>0</v>
      </c>
      <c r="Z45" s="11">
        <f>IF(ISERROR(VLOOKUP($B45,Rose!BB$4:BG$32,4,FALSE)),,VLOOKUP($B45,Rose!BB$4:BG$32,4,FALSE))</f>
        <v>0</v>
      </c>
      <c r="AA45" s="11">
        <f>IF(ISERROR(VLOOKUP($B45,Rose!BI$4:BN$32,4,FALSE)),,VLOOKUP($B45,Rose!BI$4:BN$32,4,FALSE))</f>
        <v>0</v>
      </c>
      <c r="AB45" s="11">
        <f>IF(ISERROR(VLOOKUP($B45,Rose!BP$4:BU$32,4,FALSE)),,VLOOKUP($B45,Rose!BP$4:BU$32,4,FALSE))</f>
        <v>0</v>
      </c>
    </row>
    <row r="46" spans="1:28" ht="20" customHeight="1" x14ac:dyDescent="0.15">
      <c r="A46" s="11" t="s">
        <v>37</v>
      </c>
      <c r="B46" s="11" t="s">
        <v>283</v>
      </c>
      <c r="C46" s="11" t="s">
        <v>91</v>
      </c>
      <c r="D46" s="11">
        <v>38</v>
      </c>
      <c r="E46" s="11">
        <v>6</v>
      </c>
      <c r="F46" s="11">
        <v>6.4583300000000001</v>
      </c>
      <c r="G46" s="11">
        <v>7.2458299999999998</v>
      </c>
      <c r="H46" s="11">
        <v>1</v>
      </c>
      <c r="I46" s="11">
        <v>0</v>
      </c>
      <c r="J46" s="11">
        <v>0</v>
      </c>
      <c r="K46" s="11">
        <v>0</v>
      </c>
      <c r="L46" s="11">
        <v>2</v>
      </c>
      <c r="M46" s="11">
        <v>1</v>
      </c>
      <c r="N46" s="11">
        <v>0</v>
      </c>
      <c r="O46" s="11">
        <v>0</v>
      </c>
      <c r="Q46" s="13"/>
      <c r="R46" s="13"/>
      <c r="S46" s="11">
        <f>IF(ISERROR(VLOOKUP($B46,Rose!D$4:J$32,4,FALSE)),,VLOOKUP($B46,Rose!D$4:J$32,4,FALSE))</f>
        <v>0</v>
      </c>
      <c r="T46" s="11">
        <f>IF(ISERROR(VLOOKUP($B46,Rose!L$4:Q$32,4,FALSE)),,VLOOKUP($B46,Rose!L$4:Q$32,4,FALSE))</f>
        <v>0</v>
      </c>
      <c r="U46" s="11">
        <f>IF(ISERROR(VLOOKUP($B46,Rose!S$4:X$32,4,FALSE)),,VLOOKUP($B46,Rose!S$4:X$32,4,FALSE))</f>
        <v>0</v>
      </c>
      <c r="V46" s="11">
        <f>IF(ISERROR(VLOOKUP($B46,Rose!Z$4:AE$32,4,FALSE)),,VLOOKUP($B46,Rose!Z$4:AE$32,4,FALSE))</f>
        <v>0</v>
      </c>
      <c r="W46" s="11">
        <f>IF(ISERROR(VLOOKUP($B46,Rose!AG$4:AL$32,4,FALSE)),,VLOOKUP($B46,Rose!AG$4:AL$32,4,FALSE))</f>
        <v>0</v>
      </c>
      <c r="X46" s="11">
        <f>IF(ISERROR(VLOOKUP($B46,Rose!AN$4:AS$32,4,FALSE)),,VLOOKUP($B46,Rose!AN$4:AS$32,4,FALSE))</f>
        <v>0</v>
      </c>
      <c r="Y46" s="11">
        <f>IF(ISERROR(VLOOKUP($B46,Rose!AU$4:AZ$32,4,FALSE)),,VLOOKUP($B46,Rose!AU$4:AZ$32,4,FALSE))</f>
        <v>0</v>
      </c>
      <c r="Z46" s="11">
        <f>IF(ISERROR(VLOOKUP($B46,Rose!BB$4:BG$32,4,FALSE)),,VLOOKUP($B46,Rose!BB$4:BG$32,4,FALSE))</f>
        <v>0</v>
      </c>
      <c r="AA46" s="11">
        <f>IF(ISERROR(VLOOKUP($B46,Rose!BI$4:BN$32,4,FALSE)),,VLOOKUP($B46,Rose!BI$4:BN$32,4,FALSE))</f>
        <v>0</v>
      </c>
      <c r="AB46" s="11">
        <f>IF(ISERROR(VLOOKUP($B46,Rose!BP$4:BU$32,4,FALSE)),,VLOOKUP($B46,Rose!BP$4:BU$32,4,FALSE))</f>
        <v>0</v>
      </c>
    </row>
    <row r="47" spans="1:28" ht="20" customHeight="1" x14ac:dyDescent="0.15">
      <c r="A47" s="11" t="s">
        <v>37</v>
      </c>
      <c r="B47" s="11" t="s">
        <v>507</v>
      </c>
      <c r="C47" s="11" t="s">
        <v>121</v>
      </c>
      <c r="D47" s="11">
        <v>6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Q47" s="13"/>
      <c r="R47" s="13"/>
      <c r="S47" s="11">
        <f>IF(ISERROR(VLOOKUP($B47,Rose!D$4:J$32,4,FALSE)),,VLOOKUP($B47,Rose!D$4:J$32,4,FALSE))</f>
        <v>0</v>
      </c>
      <c r="T47" s="11">
        <f>IF(ISERROR(VLOOKUP($B47,Rose!L$4:Q$32,4,FALSE)),,VLOOKUP($B47,Rose!L$4:Q$32,4,FALSE))</f>
        <v>0</v>
      </c>
      <c r="U47" s="11">
        <f>IF(ISERROR(VLOOKUP($B47,Rose!S$4:X$32,4,FALSE)),,VLOOKUP($B47,Rose!S$4:X$32,4,FALSE))</f>
        <v>0</v>
      </c>
      <c r="V47" s="11">
        <f>IF(ISERROR(VLOOKUP($B47,Rose!Z$4:AE$32,4,FALSE)),,VLOOKUP($B47,Rose!Z$4:AE$32,4,FALSE))</f>
        <v>0</v>
      </c>
      <c r="W47" s="11">
        <f>IF(ISERROR(VLOOKUP($B47,Rose!AG$4:AL$32,4,FALSE)),,VLOOKUP($B47,Rose!AG$4:AL$32,4,FALSE))</f>
        <v>0</v>
      </c>
      <c r="X47" s="11">
        <f>IF(ISERROR(VLOOKUP($B47,Rose!AN$4:AS$32,4,FALSE)),,VLOOKUP($B47,Rose!AN$4:AS$32,4,FALSE))</f>
        <v>0</v>
      </c>
      <c r="Y47" s="11">
        <f>IF(ISERROR(VLOOKUP($B47,Rose!AU$4:AZ$32,4,FALSE)),,VLOOKUP($B47,Rose!AU$4:AZ$32,4,FALSE))</f>
        <v>0</v>
      </c>
      <c r="Z47" s="11">
        <f>IF(ISERROR(VLOOKUP($B47,Rose!BB$4:BG$32,4,FALSE)),,VLOOKUP($B47,Rose!BB$4:BG$32,4,FALSE))</f>
        <v>0</v>
      </c>
      <c r="AA47" s="11">
        <f>IF(ISERROR(VLOOKUP($B47,Rose!BI$4:BN$32,4,FALSE)),,VLOOKUP($B47,Rose!BI$4:BN$32,4,FALSE))</f>
        <v>0</v>
      </c>
      <c r="AB47" s="11">
        <f>IF(ISERROR(VLOOKUP($B47,Rose!BP$4:BU$32,4,FALSE)),,VLOOKUP($B47,Rose!BP$4:BU$32,4,FALSE))</f>
        <v>0</v>
      </c>
    </row>
    <row r="48" spans="1:28" ht="20" customHeight="1" x14ac:dyDescent="0.15">
      <c r="A48" s="11" t="s">
        <v>37</v>
      </c>
      <c r="B48" s="11" t="s">
        <v>628</v>
      </c>
      <c r="C48" s="11" t="s">
        <v>521</v>
      </c>
      <c r="D48" s="11">
        <v>37</v>
      </c>
      <c r="E48" s="11">
        <v>23</v>
      </c>
      <c r="F48" s="11">
        <v>6.0454499999999998</v>
      </c>
      <c r="G48" s="11">
        <v>6.7791499999999996</v>
      </c>
      <c r="H48" s="11">
        <v>6</v>
      </c>
      <c r="I48" s="11">
        <v>0</v>
      </c>
      <c r="J48" s="11">
        <v>0</v>
      </c>
      <c r="K48" s="11">
        <v>1</v>
      </c>
      <c r="L48" s="11">
        <v>2</v>
      </c>
      <c r="M48" s="11">
        <v>1</v>
      </c>
      <c r="N48" s="11">
        <v>0</v>
      </c>
      <c r="O48" s="11">
        <v>0</v>
      </c>
      <c r="Q48" s="13"/>
      <c r="R48" s="13"/>
      <c r="S48" s="11">
        <f>IF(ISERROR(VLOOKUP($B48,Rose!D$4:J$32,4,FALSE)),,VLOOKUP($B48,Rose!D$4:J$32,4,FALSE))</f>
        <v>0</v>
      </c>
      <c r="T48" s="11">
        <f>IF(ISERROR(VLOOKUP($B48,Rose!L$4:Q$32,4,FALSE)),,VLOOKUP($B48,Rose!L$4:Q$32,4,FALSE))</f>
        <v>0</v>
      </c>
      <c r="U48" s="11">
        <f>IF(ISERROR(VLOOKUP($B48,Rose!S$4:X$32,4,FALSE)),,VLOOKUP($B48,Rose!S$4:X$32,4,FALSE))</f>
        <v>0</v>
      </c>
      <c r="V48" s="11">
        <f>IF(ISERROR(VLOOKUP($B48,Rose!Z$4:AE$32,4,FALSE)),,VLOOKUP($B48,Rose!Z$4:AE$32,4,FALSE))</f>
        <v>0</v>
      </c>
      <c r="W48" s="11">
        <f>IF(ISERROR(VLOOKUP($B48,Rose!AG$4:AL$32,4,FALSE)),,VLOOKUP($B48,Rose!AG$4:AL$32,4,FALSE))</f>
        <v>0</v>
      </c>
      <c r="X48" s="11">
        <f>IF(ISERROR(VLOOKUP($B48,Rose!AN$4:AS$32,4,FALSE)),,VLOOKUP($B48,Rose!AN$4:AS$32,4,FALSE))</f>
        <v>8</v>
      </c>
      <c r="Y48" s="11">
        <f>IF(ISERROR(VLOOKUP($B48,Rose!AU$4:AZ$32,4,FALSE)),,VLOOKUP($B48,Rose!AU$4:AZ$32,4,FALSE))</f>
        <v>0</v>
      </c>
      <c r="Z48" s="11">
        <f>IF(ISERROR(VLOOKUP($B48,Rose!BB$4:BG$32,4,FALSE)),,VLOOKUP($B48,Rose!BB$4:BG$32,4,FALSE))</f>
        <v>0</v>
      </c>
      <c r="AA48" s="11">
        <f>IF(ISERROR(VLOOKUP($B48,Rose!BI$4:BN$32,4,FALSE)),,VLOOKUP($B48,Rose!BI$4:BN$32,4,FALSE))</f>
        <v>0</v>
      </c>
      <c r="AB48" s="11">
        <f>IF(ISERROR(VLOOKUP($B48,Rose!BP$4:BU$32,4,FALSE)),,VLOOKUP($B48,Rose!BP$4:BU$32,4,FALSE))</f>
        <v>0</v>
      </c>
    </row>
    <row r="49" spans="1:28" ht="20" customHeight="1" x14ac:dyDescent="0.15">
      <c r="A49" s="11" t="s">
        <v>37</v>
      </c>
      <c r="B49" s="11" t="s">
        <v>624</v>
      </c>
      <c r="C49" s="11" t="s">
        <v>93</v>
      </c>
      <c r="D49" s="11">
        <v>39</v>
      </c>
      <c r="E49" s="11">
        <v>16</v>
      </c>
      <c r="F49" s="11">
        <v>5.9305099999999999</v>
      </c>
      <c r="G49" s="11">
        <v>6.2979900000000004</v>
      </c>
      <c r="H49" s="11">
        <v>2</v>
      </c>
      <c r="I49" s="11">
        <v>0</v>
      </c>
      <c r="J49" s="11">
        <v>0</v>
      </c>
      <c r="K49" s="11">
        <v>0</v>
      </c>
      <c r="L49" s="11">
        <v>0</v>
      </c>
      <c r="M49" s="11">
        <v>1</v>
      </c>
      <c r="N49" s="11">
        <v>0</v>
      </c>
      <c r="O49" s="11">
        <v>0</v>
      </c>
      <c r="Q49" s="13"/>
      <c r="R49" s="13"/>
      <c r="S49" s="11">
        <f>IF(ISERROR(VLOOKUP($B49,Rose!D$4:J$32,4,FALSE)),,VLOOKUP($B49,Rose!D$4:J$32,4,FALSE))</f>
        <v>0</v>
      </c>
      <c r="T49" s="11">
        <f>IF(ISERROR(VLOOKUP($B49,Rose!L$4:Q$32,4,FALSE)),,VLOOKUP($B49,Rose!L$4:Q$32,4,FALSE))</f>
        <v>0</v>
      </c>
      <c r="U49" s="11">
        <f>IF(ISERROR(VLOOKUP($B49,Rose!S$4:X$32,4,FALSE)),,VLOOKUP($B49,Rose!S$4:X$32,4,FALSE))</f>
        <v>0</v>
      </c>
      <c r="V49" s="11">
        <f>IF(ISERROR(VLOOKUP($B49,Rose!Z$4:AE$32,4,FALSE)),,VLOOKUP($B49,Rose!Z$4:AE$32,4,FALSE))</f>
        <v>0</v>
      </c>
      <c r="W49" s="11">
        <f>IF(ISERROR(VLOOKUP($B49,Rose!AG$4:AL$32,4,FALSE)),,VLOOKUP($B49,Rose!AG$4:AL$32,4,FALSE))</f>
        <v>0</v>
      </c>
      <c r="X49" s="11">
        <f>IF(ISERROR(VLOOKUP($B49,Rose!AN$4:AS$32,4,FALSE)),,VLOOKUP($B49,Rose!AN$4:AS$32,4,FALSE))</f>
        <v>0</v>
      </c>
      <c r="Y49" s="11">
        <f>IF(ISERROR(VLOOKUP($B49,Rose!AU$4:AZ$32,4,FALSE)),,VLOOKUP($B49,Rose!AU$4:AZ$32,4,FALSE))</f>
        <v>0</v>
      </c>
      <c r="Z49" s="11">
        <f>IF(ISERROR(VLOOKUP($B49,Rose!BB$4:BG$32,4,FALSE)),,VLOOKUP($B49,Rose!BB$4:BG$32,4,FALSE))</f>
        <v>1</v>
      </c>
      <c r="AA49" s="11">
        <f>IF(ISERROR(VLOOKUP($B49,Rose!BI$4:BN$32,4,FALSE)),,VLOOKUP($B49,Rose!BI$4:BN$32,4,FALSE))</f>
        <v>0</v>
      </c>
      <c r="AB49" s="11">
        <f>IF(ISERROR(VLOOKUP($B49,Rose!BP$4:BU$32,4,FALSE)),,VLOOKUP($B49,Rose!BP$4:BU$32,4,FALSE))</f>
        <v>0</v>
      </c>
    </row>
    <row r="50" spans="1:28" ht="20" customHeight="1" x14ac:dyDescent="0.15">
      <c r="A50" s="11" t="s">
        <v>37</v>
      </c>
      <c r="B50" s="11" t="s">
        <v>652</v>
      </c>
      <c r="C50" s="11" t="s">
        <v>97</v>
      </c>
      <c r="D50" s="11">
        <v>9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Q50" s="13"/>
      <c r="R50" s="13"/>
      <c r="S50" s="11">
        <f>IF(ISERROR(VLOOKUP($B50,Rose!D$4:J$32,4,FALSE)),,VLOOKUP($B50,Rose!D$4:J$32,4,FALSE))</f>
        <v>0</v>
      </c>
      <c r="T50" s="11">
        <f>IF(ISERROR(VLOOKUP($B50,Rose!L$4:Q$32,4,FALSE)),,VLOOKUP($B50,Rose!L$4:Q$32,4,FALSE))</f>
        <v>0</v>
      </c>
      <c r="U50" s="11">
        <f>IF(ISERROR(VLOOKUP($B50,Rose!S$4:X$32,4,FALSE)),,VLOOKUP($B50,Rose!S$4:X$32,4,FALSE))</f>
        <v>0</v>
      </c>
      <c r="V50" s="11">
        <f>IF(ISERROR(VLOOKUP($B50,Rose!Z$4:AE$32,4,FALSE)),,VLOOKUP($B50,Rose!Z$4:AE$32,4,FALSE))</f>
        <v>0</v>
      </c>
      <c r="W50" s="11">
        <f>IF(ISERROR(VLOOKUP($B50,Rose!AG$4:AL$32,4,FALSE)),,VLOOKUP($B50,Rose!AG$4:AL$32,4,FALSE))</f>
        <v>0</v>
      </c>
      <c r="X50" s="11">
        <f>IF(ISERROR(VLOOKUP($B50,Rose!AN$4:AS$32,4,FALSE)),,VLOOKUP($B50,Rose!AN$4:AS$32,4,FALSE))</f>
        <v>0</v>
      </c>
      <c r="Y50" s="11">
        <f>IF(ISERROR(VLOOKUP($B50,Rose!AU$4:AZ$32,4,FALSE)),,VLOOKUP($B50,Rose!AU$4:AZ$32,4,FALSE))</f>
        <v>0</v>
      </c>
      <c r="Z50" s="11">
        <f>IF(ISERROR(VLOOKUP($B50,Rose!BB$4:BG$32,4,FALSE)),,VLOOKUP($B50,Rose!BB$4:BG$32,4,FALSE))</f>
        <v>0</v>
      </c>
      <c r="AA50" s="11">
        <f>IF(ISERROR(VLOOKUP($B50,Rose!BI$4:BN$32,4,FALSE)),,VLOOKUP($B50,Rose!BI$4:BN$32,4,FALSE))</f>
        <v>0</v>
      </c>
      <c r="AB50" s="11">
        <f>IF(ISERROR(VLOOKUP($B50,Rose!BP$4:BU$32,4,FALSE)),,VLOOKUP($B50,Rose!BP$4:BU$32,4,FALSE))</f>
        <v>0</v>
      </c>
    </row>
    <row r="51" spans="1:28" ht="20" customHeight="1" x14ac:dyDescent="0.15">
      <c r="A51" s="11" t="s">
        <v>37</v>
      </c>
      <c r="B51" s="11" t="s">
        <v>626</v>
      </c>
      <c r="C51" s="11" t="s">
        <v>244</v>
      </c>
      <c r="D51" s="11">
        <v>25</v>
      </c>
      <c r="E51" s="11">
        <v>18</v>
      </c>
      <c r="F51" s="11">
        <v>5.86111</v>
      </c>
      <c r="G51" s="11">
        <v>6.4722200000000001</v>
      </c>
      <c r="H51" s="11">
        <v>4</v>
      </c>
      <c r="I51" s="11">
        <v>0</v>
      </c>
      <c r="J51" s="11">
        <v>0</v>
      </c>
      <c r="K51" s="11">
        <v>0</v>
      </c>
      <c r="L51" s="11">
        <v>0</v>
      </c>
      <c r="M51" s="11">
        <v>2</v>
      </c>
      <c r="N51" s="11">
        <v>0</v>
      </c>
      <c r="O51" s="11">
        <v>0</v>
      </c>
      <c r="Q51" s="13"/>
      <c r="R51" s="13"/>
      <c r="S51" s="11">
        <f>IF(ISERROR(VLOOKUP($B51,Rose!D$4:J$32,4,FALSE)),,VLOOKUP($B51,Rose!D$4:J$32,4,FALSE))</f>
        <v>0</v>
      </c>
      <c r="T51" s="11">
        <f>IF(ISERROR(VLOOKUP($B51,Rose!L$4:Q$32,4,FALSE)),,VLOOKUP($B51,Rose!L$4:Q$32,4,FALSE))</f>
        <v>0</v>
      </c>
      <c r="U51" s="11">
        <f>IF(ISERROR(VLOOKUP($B51,Rose!S$4:X$32,4,FALSE)),,VLOOKUP($B51,Rose!S$4:X$32,4,FALSE))</f>
        <v>0</v>
      </c>
      <c r="V51" s="11">
        <f>IF(ISERROR(VLOOKUP($B51,Rose!Z$4:AE$32,4,FALSE)),,VLOOKUP($B51,Rose!Z$4:AE$32,4,FALSE))</f>
        <v>0</v>
      </c>
      <c r="W51" s="11">
        <f>IF(ISERROR(VLOOKUP($B51,Rose!AG$4:AL$32,4,FALSE)),,VLOOKUP($B51,Rose!AG$4:AL$32,4,FALSE))</f>
        <v>0</v>
      </c>
      <c r="X51" s="11">
        <f>IF(ISERROR(VLOOKUP($B51,Rose!AN$4:AS$32,4,FALSE)),,VLOOKUP($B51,Rose!AN$4:AS$32,4,FALSE))</f>
        <v>0</v>
      </c>
      <c r="Y51" s="11">
        <f>IF(ISERROR(VLOOKUP($B51,Rose!AU$4:AZ$32,4,FALSE)),,VLOOKUP($B51,Rose!AU$4:AZ$32,4,FALSE))</f>
        <v>0</v>
      </c>
      <c r="Z51" s="11">
        <f>IF(ISERROR(VLOOKUP($B51,Rose!BB$4:BG$32,4,FALSE)),,VLOOKUP($B51,Rose!BB$4:BG$32,4,FALSE))</f>
        <v>0</v>
      </c>
      <c r="AA51" s="11">
        <f>IF(ISERROR(VLOOKUP($B51,Rose!BI$4:BN$32,4,FALSE)),,VLOOKUP($B51,Rose!BI$4:BN$32,4,FALSE))</f>
        <v>0</v>
      </c>
      <c r="AB51" s="11">
        <f>IF(ISERROR(VLOOKUP($B51,Rose!BP$4:BU$32,4,FALSE)),,VLOOKUP($B51,Rose!BP$4:BU$32,4,FALSE))</f>
        <v>0</v>
      </c>
    </row>
    <row r="52" spans="1:28" ht="20" customHeight="1" x14ac:dyDescent="0.15">
      <c r="A52" s="11" t="s">
        <v>37</v>
      </c>
      <c r="B52" s="11" t="s">
        <v>476</v>
      </c>
      <c r="C52" s="11" t="s">
        <v>97</v>
      </c>
      <c r="D52" s="11">
        <v>24</v>
      </c>
      <c r="E52" s="11">
        <v>12</v>
      </c>
      <c r="F52" s="11">
        <v>6.1751899999999997</v>
      </c>
      <c r="G52" s="11">
        <v>6.6979199999999999</v>
      </c>
      <c r="H52" s="11">
        <v>2</v>
      </c>
      <c r="I52" s="11">
        <v>0</v>
      </c>
      <c r="J52" s="11">
        <v>0</v>
      </c>
      <c r="K52" s="11">
        <v>0</v>
      </c>
      <c r="L52" s="11">
        <v>1</v>
      </c>
      <c r="M52" s="11">
        <v>2</v>
      </c>
      <c r="N52" s="11">
        <v>0</v>
      </c>
      <c r="O52" s="11">
        <v>0</v>
      </c>
      <c r="Q52" s="13"/>
      <c r="R52" s="13"/>
      <c r="S52" s="11">
        <f>IF(ISERROR(VLOOKUP($B52,Rose!D$4:J$32,4,FALSE)),,VLOOKUP($B52,Rose!D$4:J$32,4,FALSE))</f>
        <v>0</v>
      </c>
      <c r="T52" s="11">
        <f>IF(ISERROR(VLOOKUP($B52,Rose!L$4:Q$32,4,FALSE)),,VLOOKUP($B52,Rose!L$4:Q$32,4,FALSE))</f>
        <v>0</v>
      </c>
      <c r="U52" s="11">
        <f>IF(ISERROR(VLOOKUP($B52,Rose!S$4:X$32,4,FALSE)),,VLOOKUP($B52,Rose!S$4:X$32,4,FALSE))</f>
        <v>0</v>
      </c>
      <c r="V52" s="11">
        <f>IF(ISERROR(VLOOKUP($B52,Rose!Z$4:AE$32,4,FALSE)),,VLOOKUP($B52,Rose!Z$4:AE$32,4,FALSE))</f>
        <v>0</v>
      </c>
      <c r="W52" s="11">
        <f>IF(ISERROR(VLOOKUP($B52,Rose!AG$4:AL$32,4,FALSE)),,VLOOKUP($B52,Rose!AG$4:AL$32,4,FALSE))</f>
        <v>0</v>
      </c>
      <c r="X52" s="11">
        <f>IF(ISERROR(VLOOKUP($B52,Rose!AN$4:AS$32,4,FALSE)),,VLOOKUP($B52,Rose!AN$4:AS$32,4,FALSE))</f>
        <v>0</v>
      </c>
      <c r="Y52" s="11">
        <f>IF(ISERROR(VLOOKUP($B52,Rose!AU$4:AZ$32,4,FALSE)),,VLOOKUP($B52,Rose!AU$4:AZ$32,4,FALSE))</f>
        <v>0</v>
      </c>
      <c r="Z52" s="11">
        <f>IF(ISERROR(VLOOKUP($B52,Rose!BB$4:BG$32,4,FALSE)),,VLOOKUP($B52,Rose!BB$4:BG$32,4,FALSE))</f>
        <v>0</v>
      </c>
      <c r="AA52" s="11">
        <f>IF(ISERROR(VLOOKUP($B52,Rose!BI$4:BN$32,4,FALSE)),,VLOOKUP($B52,Rose!BI$4:BN$32,4,FALSE))</f>
        <v>0</v>
      </c>
      <c r="AB52" s="11">
        <f>IF(ISERROR(VLOOKUP($B52,Rose!BP$4:BU$32,4,FALSE)),,VLOOKUP($B52,Rose!BP$4:BU$32,4,FALSE))</f>
        <v>0</v>
      </c>
    </row>
    <row r="53" spans="1:28" ht="20" customHeight="1" x14ac:dyDescent="0.15">
      <c r="A53" s="11" t="s">
        <v>37</v>
      </c>
      <c r="B53" s="11" t="s">
        <v>299</v>
      </c>
      <c r="C53" s="11" t="s">
        <v>90</v>
      </c>
      <c r="D53" s="11">
        <v>58</v>
      </c>
      <c r="E53" s="11">
        <v>22</v>
      </c>
      <c r="F53" s="11">
        <v>6.2386400000000002</v>
      </c>
      <c r="G53" s="11">
        <v>7.0762999999999998</v>
      </c>
      <c r="H53" s="11">
        <v>5</v>
      </c>
      <c r="I53" s="11">
        <v>0</v>
      </c>
      <c r="J53" s="11">
        <v>0</v>
      </c>
      <c r="K53" s="11">
        <v>0</v>
      </c>
      <c r="L53" s="11">
        <v>4</v>
      </c>
      <c r="M53" s="11">
        <v>1</v>
      </c>
      <c r="N53" s="11">
        <v>0</v>
      </c>
      <c r="O53" s="11">
        <v>0</v>
      </c>
      <c r="Q53" s="13"/>
      <c r="R53" s="13"/>
      <c r="S53" s="11">
        <f>IF(ISERROR(VLOOKUP($B53,Rose!D$4:J$32,4,FALSE)),,VLOOKUP($B53,Rose!D$4:J$32,4,FALSE))</f>
        <v>0</v>
      </c>
      <c r="T53" s="11">
        <f>IF(ISERROR(VLOOKUP($B53,Rose!L$4:Q$32,4,FALSE)),,VLOOKUP($B53,Rose!L$4:Q$32,4,FALSE))</f>
        <v>0</v>
      </c>
      <c r="U53" s="11">
        <f>IF(ISERROR(VLOOKUP($B53,Rose!S$4:X$32,4,FALSE)),,VLOOKUP($B53,Rose!S$4:X$32,4,FALSE))</f>
        <v>0</v>
      </c>
      <c r="V53" s="11">
        <f>IF(ISERROR(VLOOKUP($B53,Rose!Z$4:AE$32,4,FALSE)),,VLOOKUP($B53,Rose!Z$4:AE$32,4,FALSE))</f>
        <v>30</v>
      </c>
      <c r="W53" s="11">
        <f>IF(ISERROR(VLOOKUP($B53,Rose!AG$4:AL$32,4,FALSE)),,VLOOKUP($B53,Rose!AG$4:AL$32,4,FALSE))</f>
        <v>0</v>
      </c>
      <c r="X53" s="11">
        <f>IF(ISERROR(VLOOKUP($B53,Rose!AN$4:AS$32,4,FALSE)),,VLOOKUP($B53,Rose!AN$4:AS$32,4,FALSE))</f>
        <v>0</v>
      </c>
      <c r="Y53" s="11">
        <f>IF(ISERROR(VLOOKUP($B53,Rose!AU$4:AZ$32,4,FALSE)),,VLOOKUP($B53,Rose!AU$4:AZ$32,4,FALSE))</f>
        <v>0</v>
      </c>
      <c r="Z53" s="11">
        <f>IF(ISERROR(VLOOKUP($B53,Rose!BB$4:BG$32,4,FALSE)),,VLOOKUP($B53,Rose!BB$4:BG$32,4,FALSE))</f>
        <v>0</v>
      </c>
      <c r="AA53" s="11">
        <f>IF(ISERROR(VLOOKUP($B53,Rose!BI$4:BN$32,4,FALSE)),,VLOOKUP($B53,Rose!BI$4:BN$32,4,FALSE))</f>
        <v>0</v>
      </c>
      <c r="AB53" s="11">
        <f>IF(ISERROR(VLOOKUP($B53,Rose!BP$4:BU$32,4,FALSE)),,VLOOKUP($B53,Rose!BP$4:BU$32,4,FALSE))</f>
        <v>0</v>
      </c>
    </row>
    <row r="54" spans="1:28" ht="20" customHeight="1" x14ac:dyDescent="0.15">
      <c r="A54" s="11" t="s">
        <v>37</v>
      </c>
      <c r="B54" s="11" t="s">
        <v>910</v>
      </c>
      <c r="C54" s="11" t="s">
        <v>91</v>
      </c>
      <c r="D54" s="11">
        <v>1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Q54" s="13"/>
      <c r="R54" s="13"/>
      <c r="S54" s="11">
        <f>IF(ISERROR(VLOOKUP($B54,Rose!D$4:J$32,4,FALSE)),,VLOOKUP($B54,Rose!D$4:J$32,4,FALSE))</f>
        <v>0</v>
      </c>
      <c r="T54" s="11">
        <f>IF(ISERROR(VLOOKUP($B54,Rose!L$4:Q$32,4,FALSE)),,VLOOKUP($B54,Rose!L$4:Q$32,4,FALSE))</f>
        <v>0</v>
      </c>
      <c r="U54" s="11">
        <f>IF(ISERROR(VLOOKUP($B54,Rose!S$4:X$32,4,FALSE)),,VLOOKUP($B54,Rose!S$4:X$32,4,FALSE))</f>
        <v>0</v>
      </c>
      <c r="V54" s="11">
        <f>IF(ISERROR(VLOOKUP($B54,Rose!Z$4:AE$32,4,FALSE)),,VLOOKUP($B54,Rose!Z$4:AE$32,4,FALSE))</f>
        <v>0</v>
      </c>
      <c r="W54" s="11">
        <f>IF(ISERROR(VLOOKUP($B54,Rose!AG$4:AL$32,4,FALSE)),,VLOOKUP($B54,Rose!AG$4:AL$32,4,FALSE))</f>
        <v>0</v>
      </c>
      <c r="X54" s="11">
        <f>IF(ISERROR(VLOOKUP($B54,Rose!AN$4:AS$32,4,FALSE)),,VLOOKUP($B54,Rose!AN$4:AS$32,4,FALSE))</f>
        <v>0</v>
      </c>
      <c r="Y54" s="11">
        <f>IF(ISERROR(VLOOKUP($B54,Rose!AU$4:AZ$32,4,FALSE)),,VLOOKUP($B54,Rose!AU$4:AZ$32,4,FALSE))</f>
        <v>0</v>
      </c>
      <c r="Z54" s="11">
        <f>IF(ISERROR(VLOOKUP($B54,Rose!BB$4:BG$32,4,FALSE)),,VLOOKUP($B54,Rose!BB$4:BG$32,4,FALSE))</f>
        <v>0</v>
      </c>
      <c r="AA54" s="11">
        <f>IF(ISERROR(VLOOKUP($B54,Rose!BI$4:BN$32,4,FALSE)),,VLOOKUP($B54,Rose!BI$4:BN$32,4,FALSE))</f>
        <v>0</v>
      </c>
      <c r="AB54" s="11">
        <f>IF(ISERROR(VLOOKUP($B54,Rose!BP$4:BU$32,4,FALSE)),,VLOOKUP($B54,Rose!BP$4:BU$32,4,FALSE))</f>
        <v>0</v>
      </c>
    </row>
    <row r="55" spans="1:28" ht="20" customHeight="1" x14ac:dyDescent="0.15">
      <c r="A55" s="11" t="s">
        <v>37</v>
      </c>
      <c r="B55" s="11" t="s">
        <v>184</v>
      </c>
      <c r="C55" s="11" t="s">
        <v>664</v>
      </c>
      <c r="D55" s="11">
        <v>32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Q55" s="13"/>
      <c r="R55" s="13"/>
      <c r="S55" s="11">
        <f>IF(ISERROR(VLOOKUP($B55,Rose!D$4:J$32,4,FALSE)),,VLOOKUP($B55,Rose!D$4:J$32,4,FALSE))</f>
        <v>0</v>
      </c>
      <c r="T55" s="11">
        <f>IF(ISERROR(VLOOKUP($B55,Rose!L$4:Q$32,4,FALSE)),,VLOOKUP($B55,Rose!L$4:Q$32,4,FALSE))</f>
        <v>0</v>
      </c>
      <c r="U55" s="11">
        <f>IF(ISERROR(VLOOKUP($B55,Rose!S$4:X$32,4,FALSE)),,VLOOKUP($B55,Rose!S$4:X$32,4,FALSE))</f>
        <v>0</v>
      </c>
      <c r="V55" s="11">
        <f>IF(ISERROR(VLOOKUP($B55,Rose!Z$4:AE$32,4,FALSE)),,VLOOKUP($B55,Rose!Z$4:AE$32,4,FALSE))</f>
        <v>0</v>
      </c>
      <c r="W55" s="11">
        <f>IF(ISERROR(VLOOKUP($B55,Rose!AG$4:AL$32,4,FALSE)),,VLOOKUP($B55,Rose!AG$4:AL$32,4,FALSE))</f>
        <v>0</v>
      </c>
      <c r="X55" s="11">
        <f>IF(ISERROR(VLOOKUP($B55,Rose!AN$4:AS$32,4,FALSE)),,VLOOKUP($B55,Rose!AN$4:AS$32,4,FALSE))</f>
        <v>0</v>
      </c>
      <c r="Y55" s="11">
        <f>IF(ISERROR(VLOOKUP($B55,Rose!AU$4:AZ$32,4,FALSE)),,VLOOKUP($B55,Rose!AU$4:AZ$32,4,FALSE))</f>
        <v>0</v>
      </c>
      <c r="Z55" s="11">
        <f>IF(ISERROR(VLOOKUP($B55,Rose!BB$4:BG$32,4,FALSE)),,VLOOKUP($B55,Rose!BB$4:BG$32,4,FALSE))</f>
        <v>0</v>
      </c>
      <c r="AA55" s="11">
        <f>IF(ISERROR(VLOOKUP($B55,Rose!BI$4:BN$32,4,FALSE)),,VLOOKUP($B55,Rose!BI$4:BN$32,4,FALSE))</f>
        <v>0</v>
      </c>
      <c r="AB55" s="11">
        <f>IF(ISERROR(VLOOKUP($B55,Rose!BP$4:BU$32,4,FALSE)),,VLOOKUP($B55,Rose!BP$4:BU$32,4,FALSE))</f>
        <v>0</v>
      </c>
    </row>
    <row r="56" spans="1:28" ht="20" customHeight="1" x14ac:dyDescent="0.15">
      <c r="A56" s="11" t="s">
        <v>37</v>
      </c>
      <c r="B56" s="11" t="s">
        <v>316</v>
      </c>
      <c r="C56" s="11" t="s">
        <v>98</v>
      </c>
      <c r="D56" s="11">
        <v>58</v>
      </c>
      <c r="E56" s="11">
        <v>20</v>
      </c>
      <c r="F56" s="11">
        <v>6.1661200000000003</v>
      </c>
      <c r="G56" s="11">
        <v>7.1786199999999996</v>
      </c>
      <c r="H56" s="11">
        <v>6</v>
      </c>
      <c r="I56" s="11">
        <v>0</v>
      </c>
      <c r="J56" s="11">
        <v>0</v>
      </c>
      <c r="K56" s="11">
        <v>0</v>
      </c>
      <c r="L56" s="11">
        <v>4</v>
      </c>
      <c r="M56" s="11">
        <v>2</v>
      </c>
      <c r="N56" s="11">
        <v>0</v>
      </c>
      <c r="O56" s="11">
        <v>0</v>
      </c>
      <c r="Q56" s="13"/>
      <c r="R56" s="13"/>
      <c r="S56" s="11">
        <f>IF(ISERROR(VLOOKUP($B56,Rose!D$4:J$32,4,FALSE)),,VLOOKUP($B56,Rose!D$4:J$32,4,FALSE))</f>
        <v>32</v>
      </c>
      <c r="T56" s="11">
        <f>IF(ISERROR(VLOOKUP($B56,Rose!L$4:Q$32,4,FALSE)),,VLOOKUP($B56,Rose!L$4:Q$32,4,FALSE))</f>
        <v>0</v>
      </c>
      <c r="U56" s="11">
        <f>IF(ISERROR(VLOOKUP($B56,Rose!S$4:X$32,4,FALSE)),,VLOOKUP($B56,Rose!S$4:X$32,4,FALSE))</f>
        <v>0</v>
      </c>
      <c r="V56" s="11">
        <f>IF(ISERROR(VLOOKUP($B56,Rose!Z$4:AE$32,4,FALSE)),,VLOOKUP($B56,Rose!Z$4:AE$32,4,FALSE))</f>
        <v>0</v>
      </c>
      <c r="W56" s="11">
        <f>IF(ISERROR(VLOOKUP($B56,Rose!AG$4:AL$32,4,FALSE)),,VLOOKUP($B56,Rose!AG$4:AL$32,4,FALSE))</f>
        <v>0</v>
      </c>
      <c r="X56" s="11">
        <f>IF(ISERROR(VLOOKUP($B56,Rose!AN$4:AS$32,4,FALSE)),,VLOOKUP($B56,Rose!AN$4:AS$32,4,FALSE))</f>
        <v>0</v>
      </c>
      <c r="Y56" s="11">
        <f>IF(ISERROR(VLOOKUP($B56,Rose!AU$4:AZ$32,4,FALSE)),,VLOOKUP($B56,Rose!AU$4:AZ$32,4,FALSE))</f>
        <v>0</v>
      </c>
      <c r="Z56" s="11">
        <f>IF(ISERROR(VLOOKUP($B56,Rose!BB$4:BG$32,4,FALSE)),,VLOOKUP($B56,Rose!BB$4:BG$32,4,FALSE))</f>
        <v>0</v>
      </c>
      <c r="AA56" s="11">
        <f>IF(ISERROR(VLOOKUP($B56,Rose!BI$4:BN$32,4,FALSE)),,VLOOKUP($B56,Rose!BI$4:BN$32,4,FALSE))</f>
        <v>0</v>
      </c>
      <c r="AB56" s="11">
        <f>IF(ISERROR(VLOOKUP($B56,Rose!BP$4:BU$32,4,FALSE)),,VLOOKUP($B56,Rose!BP$4:BU$32,4,FALSE))</f>
        <v>0</v>
      </c>
    </row>
    <row r="57" spans="1:28" ht="20" customHeight="1" x14ac:dyDescent="0.15">
      <c r="A57" s="11" t="s">
        <v>37</v>
      </c>
      <c r="B57" s="11" t="s">
        <v>876</v>
      </c>
      <c r="C57" s="11" t="s">
        <v>521</v>
      </c>
      <c r="D57" s="11">
        <v>19</v>
      </c>
      <c r="E57" s="11">
        <v>4</v>
      </c>
      <c r="F57" s="11">
        <v>6.2083300000000001</v>
      </c>
      <c r="G57" s="11">
        <v>6.9583300000000001</v>
      </c>
      <c r="H57" s="11">
        <v>1</v>
      </c>
      <c r="I57" s="11">
        <v>0</v>
      </c>
      <c r="J57" s="11">
        <v>0</v>
      </c>
      <c r="K57" s="11">
        <v>0</v>
      </c>
      <c r="L57" s="11">
        <v>0</v>
      </c>
      <c r="M57" s="11">
        <v>2</v>
      </c>
      <c r="N57" s="11">
        <v>0</v>
      </c>
      <c r="O57" s="11">
        <v>0</v>
      </c>
      <c r="Q57" s="13"/>
      <c r="R57" s="13"/>
      <c r="S57" s="11">
        <f>IF(ISERROR(VLOOKUP($B57,Rose!D$4:J$32,4,FALSE)),,VLOOKUP($B57,Rose!D$4:J$32,4,FALSE))</f>
        <v>0</v>
      </c>
      <c r="T57" s="11">
        <f>IF(ISERROR(VLOOKUP($B57,Rose!L$4:Q$32,4,FALSE)),,VLOOKUP($B57,Rose!L$4:Q$32,4,FALSE))</f>
        <v>0</v>
      </c>
      <c r="U57" s="11">
        <f>IF(ISERROR(VLOOKUP($B57,Rose!S$4:X$32,4,FALSE)),,VLOOKUP($B57,Rose!S$4:X$32,4,FALSE))</f>
        <v>0</v>
      </c>
      <c r="V57" s="11">
        <f>IF(ISERROR(VLOOKUP($B57,Rose!Z$4:AE$32,4,FALSE)),,VLOOKUP($B57,Rose!Z$4:AE$32,4,FALSE))</f>
        <v>50</v>
      </c>
      <c r="W57" s="11">
        <f>IF(ISERROR(VLOOKUP($B57,Rose!AG$4:AL$32,4,FALSE)),,VLOOKUP($B57,Rose!AG$4:AL$32,4,FALSE))</f>
        <v>0</v>
      </c>
      <c r="X57" s="11">
        <f>IF(ISERROR(VLOOKUP($B57,Rose!AN$4:AS$32,4,FALSE)),,VLOOKUP($B57,Rose!AN$4:AS$32,4,FALSE))</f>
        <v>0</v>
      </c>
      <c r="Y57" s="11">
        <f>IF(ISERROR(VLOOKUP($B57,Rose!AU$4:AZ$32,4,FALSE)),,VLOOKUP($B57,Rose!AU$4:AZ$32,4,FALSE))</f>
        <v>0</v>
      </c>
      <c r="Z57" s="11">
        <f>IF(ISERROR(VLOOKUP($B57,Rose!BB$4:BG$32,4,FALSE)),,VLOOKUP($B57,Rose!BB$4:BG$32,4,FALSE))</f>
        <v>0</v>
      </c>
      <c r="AA57" s="11">
        <f>IF(ISERROR(VLOOKUP($B57,Rose!BI$4:BN$32,4,FALSE)),,VLOOKUP($B57,Rose!BI$4:BN$32,4,FALSE))</f>
        <v>0</v>
      </c>
      <c r="AB57" s="11">
        <f>IF(ISERROR(VLOOKUP($B57,Rose!BP$4:BU$32,4,FALSE)),,VLOOKUP($B57,Rose!BP$4:BU$32,4,FALSE))</f>
        <v>0</v>
      </c>
    </row>
    <row r="58" spans="1:28" ht="20" customHeight="1" x14ac:dyDescent="0.15">
      <c r="A58" s="11" t="s">
        <v>37</v>
      </c>
      <c r="B58" s="11" t="s">
        <v>286</v>
      </c>
      <c r="C58" s="11" t="s">
        <v>664</v>
      </c>
      <c r="D58" s="11">
        <v>9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Q58" s="13"/>
      <c r="R58" s="13"/>
      <c r="S58" s="11">
        <f>IF(ISERROR(VLOOKUP($B58,Rose!D$4:J$32,4,FALSE)),,VLOOKUP($B58,Rose!D$4:J$32,4,FALSE))</f>
        <v>0</v>
      </c>
      <c r="T58" s="11">
        <f>IF(ISERROR(VLOOKUP($B58,Rose!L$4:Q$32,4,FALSE)),,VLOOKUP($B58,Rose!L$4:Q$32,4,FALSE))</f>
        <v>0</v>
      </c>
      <c r="U58" s="11">
        <f>IF(ISERROR(VLOOKUP($B58,Rose!S$4:X$32,4,FALSE)),,VLOOKUP($B58,Rose!S$4:X$32,4,FALSE))</f>
        <v>0</v>
      </c>
      <c r="V58" s="11">
        <f>IF(ISERROR(VLOOKUP($B58,Rose!Z$4:AE$32,4,FALSE)),,VLOOKUP($B58,Rose!Z$4:AE$32,4,FALSE))</f>
        <v>0</v>
      </c>
      <c r="W58" s="11">
        <f>IF(ISERROR(VLOOKUP($B58,Rose!AG$4:AL$32,4,FALSE)),,VLOOKUP($B58,Rose!AG$4:AL$32,4,FALSE))</f>
        <v>0</v>
      </c>
      <c r="X58" s="11">
        <f>IF(ISERROR(VLOOKUP($B58,Rose!AN$4:AS$32,4,FALSE)),,VLOOKUP($B58,Rose!AN$4:AS$32,4,FALSE))</f>
        <v>0</v>
      </c>
      <c r="Y58" s="11">
        <f>IF(ISERROR(VLOOKUP($B58,Rose!AU$4:AZ$32,4,FALSE)),,VLOOKUP($B58,Rose!AU$4:AZ$32,4,FALSE))</f>
        <v>0</v>
      </c>
      <c r="Z58" s="11">
        <f>IF(ISERROR(VLOOKUP($B58,Rose!BB$4:BG$32,4,FALSE)),,VLOOKUP($B58,Rose!BB$4:BG$32,4,FALSE))</f>
        <v>0</v>
      </c>
      <c r="AA58" s="11">
        <f>IF(ISERROR(VLOOKUP($B58,Rose!BI$4:BN$32,4,FALSE)),,VLOOKUP($B58,Rose!BI$4:BN$32,4,FALSE))</f>
        <v>0</v>
      </c>
      <c r="AB58" s="11">
        <f>IF(ISERROR(VLOOKUP($B58,Rose!BP$4:BU$32,4,FALSE)),,VLOOKUP($B58,Rose!BP$4:BU$32,4,FALSE))</f>
        <v>0</v>
      </c>
    </row>
    <row r="59" spans="1:28" ht="20" customHeight="1" x14ac:dyDescent="0.15">
      <c r="A59" s="11" t="s">
        <v>37</v>
      </c>
      <c r="B59" s="11" t="s">
        <v>208</v>
      </c>
      <c r="C59" s="11" t="s">
        <v>517</v>
      </c>
      <c r="D59" s="11">
        <v>30</v>
      </c>
      <c r="E59" s="11">
        <v>20</v>
      </c>
      <c r="F59" s="11">
        <v>5.9625000000000004</v>
      </c>
      <c r="G59" s="11">
        <v>6.5374999999999996</v>
      </c>
      <c r="H59" s="11">
        <v>4</v>
      </c>
      <c r="I59" s="11">
        <v>0</v>
      </c>
      <c r="J59" s="11">
        <v>0</v>
      </c>
      <c r="K59" s="11">
        <v>0</v>
      </c>
      <c r="L59" s="11">
        <v>1</v>
      </c>
      <c r="M59" s="11">
        <v>3</v>
      </c>
      <c r="N59" s="11">
        <v>0</v>
      </c>
      <c r="O59" s="11">
        <v>0</v>
      </c>
      <c r="Q59" s="13"/>
      <c r="R59" s="13"/>
      <c r="S59" s="11">
        <f>IF(ISERROR(VLOOKUP($B59,Rose!D$4:J$32,4,FALSE)),,VLOOKUP($B59,Rose!D$4:J$32,4,FALSE))</f>
        <v>0</v>
      </c>
      <c r="T59" s="11">
        <f>IF(ISERROR(VLOOKUP($B59,Rose!L$4:Q$32,4,FALSE)),,VLOOKUP($B59,Rose!L$4:Q$32,4,FALSE))</f>
        <v>0</v>
      </c>
      <c r="U59" s="11">
        <f>IF(ISERROR(VLOOKUP($B59,Rose!S$4:X$32,4,FALSE)),,VLOOKUP($B59,Rose!S$4:X$32,4,FALSE))</f>
        <v>0</v>
      </c>
      <c r="V59" s="11">
        <f>IF(ISERROR(VLOOKUP($B59,Rose!Z$4:AE$32,4,FALSE)),,VLOOKUP($B59,Rose!Z$4:AE$32,4,FALSE))</f>
        <v>0</v>
      </c>
      <c r="W59" s="11">
        <f>IF(ISERROR(VLOOKUP($B59,Rose!AG$4:AL$32,4,FALSE)),,VLOOKUP($B59,Rose!AG$4:AL$32,4,FALSE))</f>
        <v>0</v>
      </c>
      <c r="X59" s="11">
        <f>IF(ISERROR(VLOOKUP($B59,Rose!AN$4:AS$32,4,FALSE)),,VLOOKUP($B59,Rose!AN$4:AS$32,4,FALSE))</f>
        <v>0</v>
      </c>
      <c r="Y59" s="11">
        <f>IF(ISERROR(VLOOKUP($B59,Rose!AU$4:AZ$32,4,FALSE)),,VLOOKUP($B59,Rose!AU$4:AZ$32,4,FALSE))</f>
        <v>2</v>
      </c>
      <c r="Z59" s="11">
        <f>IF(ISERROR(VLOOKUP($B59,Rose!BB$4:BG$32,4,FALSE)),,VLOOKUP($B59,Rose!BB$4:BG$32,4,FALSE))</f>
        <v>0</v>
      </c>
      <c r="AA59" s="11">
        <f>IF(ISERROR(VLOOKUP($B59,Rose!BI$4:BN$32,4,FALSE)),,VLOOKUP($B59,Rose!BI$4:BN$32,4,FALSE))</f>
        <v>0</v>
      </c>
      <c r="AB59" s="11">
        <f>IF(ISERROR(VLOOKUP($B59,Rose!BP$4:BU$32,4,FALSE)),,VLOOKUP($B59,Rose!BP$4:BU$32,4,FALSE))</f>
        <v>0</v>
      </c>
    </row>
    <row r="60" spans="1:28" ht="20" customHeight="1" x14ac:dyDescent="0.15">
      <c r="A60" s="11" t="s">
        <v>37</v>
      </c>
      <c r="B60" s="11" t="s">
        <v>740</v>
      </c>
      <c r="C60" s="11" t="s">
        <v>93</v>
      </c>
      <c r="D60" s="11">
        <v>33</v>
      </c>
      <c r="E60" s="11">
        <v>12</v>
      </c>
      <c r="F60" s="11">
        <v>6.53315</v>
      </c>
      <c r="G60" s="11">
        <v>7.4233000000000002</v>
      </c>
      <c r="H60" s="11">
        <v>3</v>
      </c>
      <c r="I60" s="11">
        <v>0</v>
      </c>
      <c r="J60" s="11">
        <v>0</v>
      </c>
      <c r="K60" s="11">
        <v>0</v>
      </c>
      <c r="L60" s="11">
        <v>1</v>
      </c>
      <c r="M60" s="11">
        <v>0</v>
      </c>
      <c r="N60" s="11">
        <v>0</v>
      </c>
      <c r="O60" s="11">
        <v>0</v>
      </c>
      <c r="Q60" s="13"/>
      <c r="R60" s="13"/>
      <c r="S60" s="11">
        <f>IF(ISERROR(VLOOKUP($B60,Rose!D$4:J$32,4,FALSE)),,VLOOKUP($B60,Rose!D$4:J$32,4,FALSE))</f>
        <v>0</v>
      </c>
      <c r="T60" s="11">
        <f>IF(ISERROR(VLOOKUP($B60,Rose!L$4:Q$32,4,FALSE)),,VLOOKUP($B60,Rose!L$4:Q$32,4,FALSE))</f>
        <v>0</v>
      </c>
      <c r="U60" s="11">
        <f>IF(ISERROR(VLOOKUP($B60,Rose!S$4:X$32,4,FALSE)),,VLOOKUP($B60,Rose!S$4:X$32,4,FALSE))</f>
        <v>0</v>
      </c>
      <c r="V60" s="11">
        <f>IF(ISERROR(VLOOKUP($B60,Rose!Z$4:AE$32,4,FALSE)),,VLOOKUP($B60,Rose!Z$4:AE$32,4,FALSE))</f>
        <v>0</v>
      </c>
      <c r="W60" s="11">
        <f>IF(ISERROR(VLOOKUP($B60,Rose!AG$4:AL$32,4,FALSE)),,VLOOKUP($B60,Rose!AG$4:AL$32,4,FALSE))</f>
        <v>20</v>
      </c>
      <c r="X60" s="11">
        <f>IF(ISERROR(VLOOKUP($B60,Rose!AN$4:AS$32,4,FALSE)),,VLOOKUP($B60,Rose!AN$4:AS$32,4,FALSE))</f>
        <v>0</v>
      </c>
      <c r="Y60" s="11">
        <f>IF(ISERROR(VLOOKUP($B60,Rose!AU$4:AZ$32,4,FALSE)),,VLOOKUP($B60,Rose!AU$4:AZ$32,4,FALSE))</f>
        <v>0</v>
      </c>
      <c r="Z60" s="11">
        <f>IF(ISERROR(VLOOKUP($B60,Rose!BB$4:BG$32,4,FALSE)),,VLOOKUP($B60,Rose!BB$4:BG$32,4,FALSE))</f>
        <v>0</v>
      </c>
      <c r="AA60" s="11">
        <f>IF(ISERROR(VLOOKUP($B60,Rose!BI$4:BN$32,4,FALSE)),,VLOOKUP($B60,Rose!BI$4:BN$32,4,FALSE))</f>
        <v>0</v>
      </c>
      <c r="AB60" s="11">
        <f>IF(ISERROR(VLOOKUP($B60,Rose!BP$4:BU$32,4,FALSE)),,VLOOKUP($B60,Rose!BP$4:BU$32,4,FALSE))</f>
        <v>0</v>
      </c>
    </row>
    <row r="61" spans="1:28" ht="20" customHeight="1" x14ac:dyDescent="0.15">
      <c r="A61" s="11" t="s">
        <v>37</v>
      </c>
      <c r="B61" s="11" t="s">
        <v>902</v>
      </c>
      <c r="C61" s="11" t="s">
        <v>521</v>
      </c>
      <c r="D61" s="11">
        <v>16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Q61" s="13"/>
      <c r="R61" s="13"/>
      <c r="S61" s="11">
        <f>IF(ISERROR(VLOOKUP($B61,Rose!D$4:J$32,4,FALSE)),,VLOOKUP($B61,Rose!D$4:J$32,4,FALSE))</f>
        <v>0</v>
      </c>
      <c r="T61" s="11">
        <f>IF(ISERROR(VLOOKUP($B61,Rose!L$4:Q$32,4,FALSE)),,VLOOKUP($B61,Rose!L$4:Q$32,4,FALSE))</f>
        <v>0</v>
      </c>
      <c r="U61" s="11">
        <f>IF(ISERROR(VLOOKUP($B61,Rose!S$4:X$32,4,FALSE)),,VLOOKUP($B61,Rose!S$4:X$32,4,FALSE))</f>
        <v>0</v>
      </c>
      <c r="V61" s="11">
        <f>IF(ISERROR(VLOOKUP($B61,Rose!Z$4:AE$32,4,FALSE)),,VLOOKUP($B61,Rose!Z$4:AE$32,4,FALSE))</f>
        <v>0</v>
      </c>
      <c r="W61" s="11">
        <f>IF(ISERROR(VLOOKUP($B61,Rose!AG$4:AL$32,4,FALSE)),,VLOOKUP($B61,Rose!AG$4:AL$32,4,FALSE))</f>
        <v>0</v>
      </c>
      <c r="X61" s="11">
        <f>IF(ISERROR(VLOOKUP($B61,Rose!AN$4:AS$32,4,FALSE)),,VLOOKUP($B61,Rose!AN$4:AS$32,4,FALSE))</f>
        <v>0</v>
      </c>
      <c r="Y61" s="11">
        <f>IF(ISERROR(VLOOKUP($B61,Rose!AU$4:AZ$32,4,FALSE)),,VLOOKUP($B61,Rose!AU$4:AZ$32,4,FALSE))</f>
        <v>0</v>
      </c>
      <c r="Z61" s="11">
        <f>IF(ISERROR(VLOOKUP($B61,Rose!BB$4:BG$32,4,FALSE)),,VLOOKUP($B61,Rose!BB$4:BG$32,4,FALSE))</f>
        <v>0</v>
      </c>
      <c r="AA61" s="11">
        <f>IF(ISERROR(VLOOKUP($B61,Rose!BI$4:BN$32,4,FALSE)),,VLOOKUP($B61,Rose!BI$4:BN$32,4,FALSE))</f>
        <v>0</v>
      </c>
      <c r="AB61" s="11">
        <f>IF(ISERROR(VLOOKUP($B61,Rose!BP$4:BU$32,4,FALSE)),,VLOOKUP($B61,Rose!BP$4:BU$32,4,FALSE))</f>
        <v>7</v>
      </c>
    </row>
    <row r="62" spans="1:28" ht="20" customHeight="1" x14ac:dyDescent="0.15">
      <c r="A62" s="11" t="s">
        <v>37</v>
      </c>
      <c r="B62" s="11" t="s">
        <v>695</v>
      </c>
      <c r="C62" s="11" t="s">
        <v>96</v>
      </c>
      <c r="D62" s="11">
        <v>56</v>
      </c>
      <c r="E62" s="11">
        <v>21</v>
      </c>
      <c r="F62" s="11">
        <v>5.9464300000000003</v>
      </c>
      <c r="G62" s="11">
        <v>7.18452</v>
      </c>
      <c r="H62" s="11">
        <v>8</v>
      </c>
      <c r="I62" s="11">
        <v>0</v>
      </c>
      <c r="J62" s="11">
        <v>0</v>
      </c>
      <c r="K62" s="11">
        <v>0</v>
      </c>
      <c r="L62" s="11">
        <v>2</v>
      </c>
      <c r="M62" s="11">
        <v>0</v>
      </c>
      <c r="N62" s="11">
        <v>0</v>
      </c>
      <c r="O62" s="11">
        <v>0</v>
      </c>
      <c r="Q62" s="13"/>
      <c r="R62" s="13"/>
      <c r="S62" s="11">
        <f>IF(ISERROR(VLOOKUP($B62,Rose!D$4:J$32,4,FALSE)),,VLOOKUP($B62,Rose!D$4:J$32,4,FALSE))</f>
        <v>0</v>
      </c>
      <c r="T62" s="11">
        <f>IF(ISERROR(VLOOKUP($B62,Rose!L$4:Q$32,4,FALSE)),,VLOOKUP($B62,Rose!L$4:Q$32,4,FALSE))</f>
        <v>0</v>
      </c>
      <c r="U62" s="11">
        <f>IF(ISERROR(VLOOKUP($B62,Rose!S$4:X$32,4,FALSE)),,VLOOKUP($B62,Rose!S$4:X$32,4,FALSE))</f>
        <v>0</v>
      </c>
      <c r="V62" s="11">
        <f>IF(ISERROR(VLOOKUP($B62,Rose!Z$4:AE$32,4,FALSE)),,VLOOKUP($B62,Rose!Z$4:AE$32,4,FALSE))</f>
        <v>0</v>
      </c>
      <c r="W62" s="11">
        <f>IF(ISERROR(VLOOKUP($B62,Rose!AG$4:AL$32,4,FALSE)),,VLOOKUP($B62,Rose!AG$4:AL$32,4,FALSE))</f>
        <v>0</v>
      </c>
      <c r="X62" s="11">
        <f>IF(ISERROR(VLOOKUP($B62,Rose!AN$4:AS$32,4,FALSE)),,VLOOKUP($B62,Rose!AN$4:AS$32,4,FALSE))</f>
        <v>155</v>
      </c>
      <c r="Y62" s="11">
        <f>IF(ISERROR(VLOOKUP($B62,Rose!AU$4:AZ$32,4,FALSE)),,VLOOKUP($B62,Rose!AU$4:AZ$32,4,FALSE))</f>
        <v>0</v>
      </c>
      <c r="Z62" s="11">
        <f>IF(ISERROR(VLOOKUP($B62,Rose!BB$4:BG$32,4,FALSE)),,VLOOKUP($B62,Rose!BB$4:BG$32,4,FALSE))</f>
        <v>0</v>
      </c>
      <c r="AA62" s="11">
        <f>IF(ISERROR(VLOOKUP($B62,Rose!BI$4:BN$32,4,FALSE)),,VLOOKUP($B62,Rose!BI$4:BN$32,4,FALSE))</f>
        <v>0</v>
      </c>
      <c r="AB62" s="11">
        <f>IF(ISERROR(VLOOKUP($B62,Rose!BP$4:BU$32,4,FALSE)),,VLOOKUP($B62,Rose!BP$4:BU$32,4,FALSE))</f>
        <v>0</v>
      </c>
    </row>
    <row r="63" spans="1:28" ht="20" customHeight="1" x14ac:dyDescent="0.15">
      <c r="A63" s="11" t="s">
        <v>37</v>
      </c>
      <c r="B63" s="11" t="s">
        <v>39</v>
      </c>
      <c r="C63" s="11" t="s">
        <v>96</v>
      </c>
      <c r="D63" s="11">
        <v>67</v>
      </c>
      <c r="E63" s="11">
        <v>18</v>
      </c>
      <c r="F63" s="11">
        <v>6.4052300000000004</v>
      </c>
      <c r="G63" s="11">
        <v>7.3333300000000001</v>
      </c>
      <c r="H63" s="11">
        <v>5</v>
      </c>
      <c r="I63" s="11">
        <v>0</v>
      </c>
      <c r="J63" s="11">
        <v>0</v>
      </c>
      <c r="K63" s="11">
        <v>0</v>
      </c>
      <c r="L63" s="11">
        <v>2</v>
      </c>
      <c r="M63" s="11">
        <v>2</v>
      </c>
      <c r="N63" s="11">
        <v>0</v>
      </c>
      <c r="O63" s="11">
        <v>0</v>
      </c>
      <c r="Q63" s="13"/>
      <c r="R63" s="13"/>
      <c r="S63" s="11">
        <f>IF(ISERROR(VLOOKUP($B63,Rose!D$4:J$32,4,FALSE)),,VLOOKUP($B63,Rose!D$4:J$32,4,FALSE))</f>
        <v>0</v>
      </c>
      <c r="T63" s="11">
        <f>IF(ISERROR(VLOOKUP($B63,Rose!L$4:Q$32,4,FALSE)),,VLOOKUP($B63,Rose!L$4:Q$32,4,FALSE))</f>
        <v>0</v>
      </c>
      <c r="U63" s="11">
        <f>IF(ISERROR(VLOOKUP($B63,Rose!S$4:X$32,4,FALSE)),,VLOOKUP($B63,Rose!S$4:X$32,4,FALSE))</f>
        <v>0</v>
      </c>
      <c r="V63" s="11">
        <f>IF(ISERROR(VLOOKUP($B63,Rose!Z$4:AE$32,4,FALSE)),,VLOOKUP($B63,Rose!Z$4:AE$32,4,FALSE))</f>
        <v>0</v>
      </c>
      <c r="W63" s="11">
        <f>IF(ISERROR(VLOOKUP($B63,Rose!AG$4:AL$32,4,FALSE)),,VLOOKUP($B63,Rose!AG$4:AL$32,4,FALSE))</f>
        <v>0</v>
      </c>
      <c r="X63" s="11">
        <f>IF(ISERROR(VLOOKUP($B63,Rose!AN$4:AS$32,4,FALSE)),,VLOOKUP($B63,Rose!AN$4:AS$32,4,FALSE))</f>
        <v>0</v>
      </c>
      <c r="Y63" s="11">
        <f>IF(ISERROR(VLOOKUP($B63,Rose!AU$4:AZ$32,4,FALSE)),,VLOOKUP($B63,Rose!AU$4:AZ$32,4,FALSE))</f>
        <v>0</v>
      </c>
      <c r="Z63" s="11">
        <f>IF(ISERROR(VLOOKUP($B63,Rose!BB$4:BG$32,4,FALSE)),,VLOOKUP($B63,Rose!BB$4:BG$32,4,FALSE))</f>
        <v>36</v>
      </c>
      <c r="AA63" s="11">
        <f>IF(ISERROR(VLOOKUP($B63,Rose!BI$4:BN$32,4,FALSE)),,VLOOKUP($B63,Rose!BI$4:BN$32,4,FALSE))</f>
        <v>0</v>
      </c>
      <c r="AB63" s="11">
        <f>IF(ISERROR(VLOOKUP($B63,Rose!BP$4:BU$32,4,FALSE)),,VLOOKUP($B63,Rose!BP$4:BU$32,4,FALSE))</f>
        <v>0</v>
      </c>
    </row>
    <row r="64" spans="1:28" ht="20" customHeight="1" x14ac:dyDescent="0.15">
      <c r="A64" s="11" t="s">
        <v>37</v>
      </c>
      <c r="B64" s="11" t="s">
        <v>700</v>
      </c>
      <c r="C64" s="11" t="s">
        <v>93</v>
      </c>
      <c r="D64" s="11">
        <v>1</v>
      </c>
      <c r="E64" s="11">
        <v>3</v>
      </c>
      <c r="F64" s="11">
        <v>6</v>
      </c>
      <c r="G64" s="11">
        <v>6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Q64" s="13"/>
      <c r="R64" s="13"/>
      <c r="S64" s="11">
        <f>IF(ISERROR(VLOOKUP($B64,Rose!D$4:J$32,4,FALSE)),,VLOOKUP($B64,Rose!D$4:J$32,4,FALSE))</f>
        <v>0</v>
      </c>
      <c r="T64" s="11">
        <f>IF(ISERROR(VLOOKUP($B64,Rose!L$4:Q$32,4,FALSE)),,VLOOKUP($B64,Rose!L$4:Q$32,4,FALSE))</f>
        <v>0</v>
      </c>
      <c r="U64" s="11">
        <f>IF(ISERROR(VLOOKUP($B64,Rose!S$4:X$32,4,FALSE)),,VLOOKUP($B64,Rose!S$4:X$32,4,FALSE))</f>
        <v>0</v>
      </c>
      <c r="V64" s="11">
        <f>IF(ISERROR(VLOOKUP($B64,Rose!Z$4:AE$32,4,FALSE)),,VLOOKUP($B64,Rose!Z$4:AE$32,4,FALSE))</f>
        <v>0</v>
      </c>
      <c r="W64" s="11">
        <f>IF(ISERROR(VLOOKUP($B64,Rose!AG$4:AL$32,4,FALSE)),,VLOOKUP($B64,Rose!AG$4:AL$32,4,FALSE))</f>
        <v>0</v>
      </c>
      <c r="X64" s="11">
        <f>IF(ISERROR(VLOOKUP($B64,Rose!AN$4:AS$32,4,FALSE)),,VLOOKUP($B64,Rose!AN$4:AS$32,4,FALSE))</f>
        <v>0</v>
      </c>
      <c r="Y64" s="11">
        <f>IF(ISERROR(VLOOKUP($B64,Rose!AU$4:AZ$32,4,FALSE)),,VLOOKUP($B64,Rose!AU$4:AZ$32,4,FALSE))</f>
        <v>0</v>
      </c>
      <c r="Z64" s="11">
        <f>IF(ISERROR(VLOOKUP($B64,Rose!BB$4:BG$32,4,FALSE)),,VLOOKUP($B64,Rose!BB$4:BG$32,4,FALSE))</f>
        <v>0</v>
      </c>
      <c r="AA64" s="11">
        <f>IF(ISERROR(VLOOKUP($B64,Rose!BI$4:BN$32,4,FALSE)),,VLOOKUP($B64,Rose!BI$4:BN$32,4,FALSE))</f>
        <v>0</v>
      </c>
      <c r="AB64" s="11">
        <f>IF(ISERROR(VLOOKUP($B64,Rose!BP$4:BU$32,4,FALSE)),,VLOOKUP($B64,Rose!BP$4:BU$32,4,FALSE))</f>
        <v>0</v>
      </c>
    </row>
    <row r="65" spans="1:28" ht="20" customHeight="1" x14ac:dyDescent="0.15">
      <c r="A65" s="11" t="s">
        <v>37</v>
      </c>
      <c r="B65" s="11" t="s">
        <v>657</v>
      </c>
      <c r="C65" s="11" t="s">
        <v>340</v>
      </c>
      <c r="D65" s="11">
        <v>8</v>
      </c>
      <c r="E65" s="11">
        <v>11</v>
      </c>
      <c r="F65" s="11">
        <v>5.9818499999999997</v>
      </c>
      <c r="G65" s="11">
        <v>6.37737</v>
      </c>
      <c r="H65" s="11">
        <v>1</v>
      </c>
      <c r="I65" s="11">
        <v>0</v>
      </c>
      <c r="J65" s="11">
        <v>0</v>
      </c>
      <c r="K65" s="11">
        <v>0</v>
      </c>
      <c r="L65" s="11">
        <v>1</v>
      </c>
      <c r="M65" s="11">
        <v>1</v>
      </c>
      <c r="N65" s="11">
        <v>0</v>
      </c>
      <c r="O65" s="11">
        <v>0</v>
      </c>
      <c r="Q65" s="13"/>
      <c r="R65" s="13"/>
      <c r="S65" s="11">
        <f>IF(ISERROR(VLOOKUP($B65,Rose!D$4:J$32,4,FALSE)),,VLOOKUP($B65,Rose!D$4:J$32,4,FALSE))</f>
        <v>0</v>
      </c>
      <c r="T65" s="11">
        <f>IF(ISERROR(VLOOKUP($B65,Rose!L$4:Q$32,4,FALSE)),,VLOOKUP($B65,Rose!L$4:Q$32,4,FALSE))</f>
        <v>0</v>
      </c>
      <c r="U65" s="11">
        <f>IF(ISERROR(VLOOKUP($B65,Rose!S$4:X$32,4,FALSE)),,VLOOKUP($B65,Rose!S$4:X$32,4,FALSE))</f>
        <v>0</v>
      </c>
      <c r="V65" s="11">
        <f>IF(ISERROR(VLOOKUP($B65,Rose!Z$4:AE$32,4,FALSE)),,VLOOKUP($B65,Rose!Z$4:AE$32,4,FALSE))</f>
        <v>0</v>
      </c>
      <c r="W65" s="11">
        <f>IF(ISERROR(VLOOKUP($B65,Rose!AG$4:AL$32,4,FALSE)),,VLOOKUP($B65,Rose!AG$4:AL$32,4,FALSE))</f>
        <v>0</v>
      </c>
      <c r="X65" s="11">
        <f>IF(ISERROR(VLOOKUP($B65,Rose!AN$4:AS$32,4,FALSE)),,VLOOKUP($B65,Rose!AN$4:AS$32,4,FALSE))</f>
        <v>0</v>
      </c>
      <c r="Y65" s="11">
        <f>IF(ISERROR(VLOOKUP($B65,Rose!AU$4:AZ$32,4,FALSE)),,VLOOKUP($B65,Rose!AU$4:AZ$32,4,FALSE))</f>
        <v>0</v>
      </c>
      <c r="Z65" s="11">
        <f>IF(ISERROR(VLOOKUP($B65,Rose!BB$4:BG$32,4,FALSE)),,VLOOKUP($B65,Rose!BB$4:BG$32,4,FALSE))</f>
        <v>0</v>
      </c>
      <c r="AA65" s="11">
        <f>IF(ISERROR(VLOOKUP($B65,Rose!BI$4:BN$32,4,FALSE)),,VLOOKUP($B65,Rose!BI$4:BN$32,4,FALSE))</f>
        <v>0</v>
      </c>
      <c r="AB65" s="11">
        <f>IF(ISERROR(VLOOKUP($B65,Rose!BP$4:BU$32,4,FALSE)),,VLOOKUP($B65,Rose!BP$4:BU$32,4,FALSE))</f>
        <v>0</v>
      </c>
    </row>
    <row r="66" spans="1:28" ht="20" customHeight="1" x14ac:dyDescent="0.15">
      <c r="A66" s="11" t="s">
        <v>37</v>
      </c>
      <c r="B66" s="11" t="s">
        <v>449</v>
      </c>
      <c r="C66" s="11" t="s">
        <v>664</v>
      </c>
      <c r="D66" s="11">
        <v>8</v>
      </c>
      <c r="E66" s="11">
        <v>10</v>
      </c>
      <c r="F66" s="11">
        <v>5.9290200000000004</v>
      </c>
      <c r="G66" s="11">
        <v>5.9290200000000004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Q66" s="13"/>
      <c r="R66" s="13"/>
      <c r="S66" s="11">
        <f>IF(ISERROR(VLOOKUP($B66,Rose!D$4:J$32,4,FALSE)),,VLOOKUP($B66,Rose!D$4:J$32,4,FALSE))</f>
        <v>0</v>
      </c>
      <c r="T66" s="11">
        <f>IF(ISERROR(VLOOKUP($B66,Rose!L$4:Q$32,4,FALSE)),,VLOOKUP($B66,Rose!L$4:Q$32,4,FALSE))</f>
        <v>0</v>
      </c>
      <c r="U66" s="11">
        <f>IF(ISERROR(VLOOKUP($B66,Rose!S$4:X$32,4,FALSE)),,VLOOKUP($B66,Rose!S$4:X$32,4,FALSE))</f>
        <v>0</v>
      </c>
      <c r="V66" s="11">
        <f>IF(ISERROR(VLOOKUP($B66,Rose!Z$4:AE$32,4,FALSE)),,VLOOKUP($B66,Rose!Z$4:AE$32,4,FALSE))</f>
        <v>0</v>
      </c>
      <c r="W66" s="11">
        <f>IF(ISERROR(VLOOKUP($B66,Rose!AG$4:AL$32,4,FALSE)),,VLOOKUP($B66,Rose!AG$4:AL$32,4,FALSE))</f>
        <v>0</v>
      </c>
      <c r="X66" s="11">
        <f>IF(ISERROR(VLOOKUP($B66,Rose!AN$4:AS$32,4,FALSE)),,VLOOKUP($B66,Rose!AN$4:AS$32,4,FALSE))</f>
        <v>0</v>
      </c>
      <c r="Y66" s="11">
        <f>IF(ISERROR(VLOOKUP($B66,Rose!AU$4:AZ$32,4,FALSE)),,VLOOKUP($B66,Rose!AU$4:AZ$32,4,FALSE))</f>
        <v>0</v>
      </c>
      <c r="Z66" s="11">
        <f>IF(ISERROR(VLOOKUP($B66,Rose!BB$4:BG$32,4,FALSE)),,VLOOKUP($B66,Rose!BB$4:BG$32,4,FALSE))</f>
        <v>0</v>
      </c>
      <c r="AA66" s="11">
        <f>IF(ISERROR(VLOOKUP($B66,Rose!BI$4:BN$32,4,FALSE)),,VLOOKUP($B66,Rose!BI$4:BN$32,4,FALSE))</f>
        <v>0</v>
      </c>
      <c r="AB66" s="11">
        <f>IF(ISERROR(VLOOKUP($B66,Rose!BP$4:BU$32,4,FALSE)),,VLOOKUP($B66,Rose!BP$4:BU$32,4,FALSE))</f>
        <v>0</v>
      </c>
    </row>
    <row r="67" spans="1:28" ht="20" customHeight="1" x14ac:dyDescent="0.15">
      <c r="A67" s="11" t="s">
        <v>37</v>
      </c>
      <c r="B67" s="11" t="s">
        <v>404</v>
      </c>
      <c r="C67" s="11" t="s">
        <v>340</v>
      </c>
      <c r="D67" s="11">
        <v>20</v>
      </c>
      <c r="E67" s="11">
        <v>8</v>
      </c>
      <c r="F67" s="11">
        <v>5.8682999999999996</v>
      </c>
      <c r="G67" s="11">
        <v>6.2567000000000004</v>
      </c>
      <c r="H67" s="11">
        <v>1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Q67" s="13"/>
      <c r="R67" s="13"/>
      <c r="S67" s="11">
        <f>IF(ISERROR(VLOOKUP($B67,Rose!D$4:J$32,4,FALSE)),,VLOOKUP($B67,Rose!D$4:J$32,4,FALSE))</f>
        <v>0</v>
      </c>
      <c r="T67" s="11">
        <f>IF(ISERROR(VLOOKUP($B67,Rose!L$4:Q$32,4,FALSE)),,VLOOKUP($B67,Rose!L$4:Q$32,4,FALSE))</f>
        <v>0</v>
      </c>
      <c r="U67" s="11">
        <f>IF(ISERROR(VLOOKUP($B67,Rose!S$4:X$32,4,FALSE)),,VLOOKUP($B67,Rose!S$4:X$32,4,FALSE))</f>
        <v>0</v>
      </c>
      <c r="V67" s="11">
        <f>IF(ISERROR(VLOOKUP($B67,Rose!Z$4:AE$32,4,FALSE)),,VLOOKUP($B67,Rose!Z$4:AE$32,4,FALSE))</f>
        <v>0</v>
      </c>
      <c r="W67" s="11">
        <f>IF(ISERROR(VLOOKUP($B67,Rose!AG$4:AL$32,4,FALSE)),,VLOOKUP($B67,Rose!AG$4:AL$32,4,FALSE))</f>
        <v>0</v>
      </c>
      <c r="X67" s="11">
        <f>IF(ISERROR(VLOOKUP($B67,Rose!AN$4:AS$32,4,FALSE)),,VLOOKUP($B67,Rose!AN$4:AS$32,4,FALSE))</f>
        <v>0</v>
      </c>
      <c r="Y67" s="11">
        <f>IF(ISERROR(VLOOKUP($B67,Rose!AU$4:AZ$32,4,FALSE)),,VLOOKUP($B67,Rose!AU$4:AZ$32,4,FALSE))</f>
        <v>0</v>
      </c>
      <c r="Z67" s="11">
        <f>IF(ISERROR(VLOOKUP($B67,Rose!BB$4:BG$32,4,FALSE)),,VLOOKUP($B67,Rose!BB$4:BG$32,4,FALSE))</f>
        <v>0</v>
      </c>
      <c r="AA67" s="11">
        <f>IF(ISERROR(VLOOKUP($B67,Rose!BI$4:BN$32,4,FALSE)),,VLOOKUP($B67,Rose!BI$4:BN$32,4,FALSE))</f>
        <v>0</v>
      </c>
      <c r="AB67" s="11">
        <f>IF(ISERROR(VLOOKUP($B67,Rose!BP$4:BU$32,4,FALSE)),,VLOOKUP($B67,Rose!BP$4:BU$32,4,FALSE))</f>
        <v>0</v>
      </c>
    </row>
    <row r="68" spans="1:28" ht="20" customHeight="1" x14ac:dyDescent="0.15">
      <c r="A68" s="11" t="s">
        <v>37</v>
      </c>
      <c r="B68" s="11" t="s">
        <v>646</v>
      </c>
      <c r="C68" s="11" t="s">
        <v>519</v>
      </c>
      <c r="D68" s="11">
        <v>15</v>
      </c>
      <c r="E68" s="11">
        <v>23</v>
      </c>
      <c r="F68" s="11">
        <v>5.88523</v>
      </c>
      <c r="G68" s="11">
        <v>6.2037500000000003</v>
      </c>
      <c r="H68" s="11">
        <v>2</v>
      </c>
      <c r="I68" s="11">
        <v>0</v>
      </c>
      <c r="J68" s="11">
        <v>0</v>
      </c>
      <c r="K68" s="11">
        <v>0</v>
      </c>
      <c r="L68" s="11">
        <v>1</v>
      </c>
      <c r="M68" s="11">
        <v>0</v>
      </c>
      <c r="N68" s="11">
        <v>0</v>
      </c>
      <c r="O68" s="11">
        <v>0</v>
      </c>
      <c r="Q68" s="13"/>
      <c r="R68" s="13"/>
      <c r="S68" s="11">
        <f>IF(ISERROR(VLOOKUP($B68,Rose!D$4:J$32,4,FALSE)),,VLOOKUP($B68,Rose!D$4:J$32,4,FALSE))</f>
        <v>0</v>
      </c>
      <c r="T68" s="11">
        <f>IF(ISERROR(VLOOKUP($B68,Rose!L$4:Q$32,4,FALSE)),,VLOOKUP($B68,Rose!L$4:Q$32,4,FALSE))</f>
        <v>0</v>
      </c>
      <c r="U68" s="11">
        <f>IF(ISERROR(VLOOKUP($B68,Rose!S$4:X$32,4,FALSE)),,VLOOKUP($B68,Rose!S$4:X$32,4,FALSE))</f>
        <v>0</v>
      </c>
      <c r="V68" s="11">
        <f>IF(ISERROR(VLOOKUP($B68,Rose!Z$4:AE$32,4,FALSE)),,VLOOKUP($B68,Rose!Z$4:AE$32,4,FALSE))</f>
        <v>0</v>
      </c>
      <c r="W68" s="11">
        <f>IF(ISERROR(VLOOKUP($B68,Rose!AG$4:AL$32,4,FALSE)),,VLOOKUP($B68,Rose!AG$4:AL$32,4,FALSE))</f>
        <v>0</v>
      </c>
      <c r="X68" s="11">
        <f>IF(ISERROR(VLOOKUP($B68,Rose!AN$4:AS$32,4,FALSE)),,VLOOKUP($B68,Rose!AN$4:AS$32,4,FALSE))</f>
        <v>0</v>
      </c>
      <c r="Y68" s="11">
        <f>IF(ISERROR(VLOOKUP($B68,Rose!AU$4:AZ$32,4,FALSE)),,VLOOKUP($B68,Rose!AU$4:AZ$32,4,FALSE))</f>
        <v>0</v>
      </c>
      <c r="Z68" s="11">
        <f>IF(ISERROR(VLOOKUP($B68,Rose!BB$4:BG$32,4,FALSE)),,VLOOKUP($B68,Rose!BB$4:BG$32,4,FALSE))</f>
        <v>0</v>
      </c>
      <c r="AA68" s="11">
        <f>IF(ISERROR(VLOOKUP($B68,Rose!BI$4:BN$32,4,FALSE)),,VLOOKUP($B68,Rose!BI$4:BN$32,4,FALSE))</f>
        <v>0</v>
      </c>
      <c r="AB68" s="11">
        <f>IF(ISERROR(VLOOKUP($B68,Rose!BP$4:BU$32,4,FALSE)),,VLOOKUP($B68,Rose!BP$4:BU$32,4,FALSE))</f>
        <v>0</v>
      </c>
    </row>
    <row r="69" spans="1:28" ht="20" customHeight="1" x14ac:dyDescent="0.15">
      <c r="A69" s="11" t="s">
        <v>37</v>
      </c>
      <c r="B69" s="11" t="s">
        <v>408</v>
      </c>
      <c r="C69" s="11" t="s">
        <v>194</v>
      </c>
      <c r="D69" s="11">
        <v>36</v>
      </c>
      <c r="E69" s="11">
        <v>19</v>
      </c>
      <c r="F69" s="11">
        <v>6.35527</v>
      </c>
      <c r="G69" s="11">
        <v>7.4342100000000002</v>
      </c>
      <c r="H69" s="11">
        <v>8</v>
      </c>
      <c r="I69" s="11">
        <v>0</v>
      </c>
      <c r="J69" s="11">
        <v>0</v>
      </c>
      <c r="K69" s="11">
        <v>1</v>
      </c>
      <c r="L69" s="11">
        <v>0</v>
      </c>
      <c r="M69" s="11">
        <v>1</v>
      </c>
      <c r="N69" s="11">
        <v>0</v>
      </c>
      <c r="O69" s="11">
        <v>0</v>
      </c>
      <c r="Q69" s="13"/>
      <c r="R69" s="13"/>
      <c r="S69" s="11">
        <f>IF(ISERROR(VLOOKUP($B69,Rose!D$4:J$32,4,FALSE)),,VLOOKUP($B69,Rose!D$4:J$32,4,FALSE))</f>
        <v>0</v>
      </c>
      <c r="T69" s="11">
        <f>IF(ISERROR(VLOOKUP($B69,Rose!L$4:Q$32,4,FALSE)),,VLOOKUP($B69,Rose!L$4:Q$32,4,FALSE))</f>
        <v>0</v>
      </c>
      <c r="U69" s="11">
        <f>IF(ISERROR(VLOOKUP($B69,Rose!S$4:X$32,4,FALSE)),,VLOOKUP($B69,Rose!S$4:X$32,4,FALSE))</f>
        <v>0</v>
      </c>
      <c r="V69" s="11">
        <f>IF(ISERROR(VLOOKUP($B69,Rose!Z$4:AE$32,4,FALSE)),,VLOOKUP($B69,Rose!Z$4:AE$32,4,FALSE))</f>
        <v>0</v>
      </c>
      <c r="W69" s="11">
        <f>IF(ISERROR(VLOOKUP($B69,Rose!AG$4:AL$32,4,FALSE)),,VLOOKUP($B69,Rose!AG$4:AL$32,4,FALSE))</f>
        <v>0</v>
      </c>
      <c r="X69" s="11">
        <f>IF(ISERROR(VLOOKUP($B69,Rose!AN$4:AS$32,4,FALSE)),,VLOOKUP($B69,Rose!AN$4:AS$32,4,FALSE))</f>
        <v>0</v>
      </c>
      <c r="Y69" s="11">
        <f>IF(ISERROR(VLOOKUP($B69,Rose!AU$4:AZ$32,4,FALSE)),,VLOOKUP($B69,Rose!AU$4:AZ$32,4,FALSE))</f>
        <v>0</v>
      </c>
      <c r="Z69" s="11">
        <f>IF(ISERROR(VLOOKUP($B69,Rose!BB$4:BG$32,4,FALSE)),,VLOOKUP($B69,Rose!BB$4:BG$32,4,FALSE))</f>
        <v>6</v>
      </c>
      <c r="AA69" s="11">
        <f>IF(ISERROR(VLOOKUP($B69,Rose!BI$4:BN$32,4,FALSE)),,VLOOKUP($B69,Rose!BI$4:BN$32,4,FALSE))</f>
        <v>0</v>
      </c>
      <c r="AB69" s="11">
        <f>IF(ISERROR(VLOOKUP($B69,Rose!BP$4:BU$32,4,FALSE)),,VLOOKUP($B69,Rose!BP$4:BU$32,4,FALSE))</f>
        <v>0</v>
      </c>
    </row>
    <row r="70" spans="1:28" ht="20" customHeight="1" x14ac:dyDescent="0.15">
      <c r="A70" s="11" t="s">
        <v>37</v>
      </c>
      <c r="B70" s="11" t="s">
        <v>697</v>
      </c>
      <c r="C70" s="11" t="s">
        <v>521</v>
      </c>
      <c r="D70" s="11">
        <v>19</v>
      </c>
      <c r="E70" s="11">
        <v>22</v>
      </c>
      <c r="F70" s="11">
        <v>6.0056799999999999</v>
      </c>
      <c r="G70" s="11">
        <v>6.2410699999999997</v>
      </c>
      <c r="H70" s="11">
        <v>1</v>
      </c>
      <c r="I70" s="11">
        <v>0</v>
      </c>
      <c r="J70" s="11">
        <v>0</v>
      </c>
      <c r="K70" s="11">
        <v>0</v>
      </c>
      <c r="L70" s="11">
        <v>3</v>
      </c>
      <c r="M70" s="11">
        <v>0</v>
      </c>
      <c r="N70" s="11">
        <v>1</v>
      </c>
      <c r="O70" s="11">
        <v>0</v>
      </c>
      <c r="Q70" s="13"/>
      <c r="R70" s="13"/>
      <c r="S70" s="11">
        <f>IF(ISERROR(VLOOKUP($B70,Rose!D$4:J$32,4,FALSE)),,VLOOKUP($B70,Rose!D$4:J$32,4,FALSE))</f>
        <v>0</v>
      </c>
      <c r="T70" s="11">
        <f>IF(ISERROR(VLOOKUP($B70,Rose!L$4:Q$32,4,FALSE)),,VLOOKUP($B70,Rose!L$4:Q$32,4,FALSE))</f>
        <v>0</v>
      </c>
      <c r="U70" s="11">
        <f>IF(ISERROR(VLOOKUP($B70,Rose!S$4:X$32,4,FALSE)),,VLOOKUP($B70,Rose!S$4:X$32,4,FALSE))</f>
        <v>0</v>
      </c>
      <c r="V70" s="11">
        <f>IF(ISERROR(VLOOKUP($B70,Rose!Z$4:AE$32,4,FALSE)),,VLOOKUP($B70,Rose!Z$4:AE$32,4,FALSE))</f>
        <v>0</v>
      </c>
      <c r="W70" s="11">
        <f>IF(ISERROR(VLOOKUP($B70,Rose!AG$4:AL$32,4,FALSE)),,VLOOKUP($B70,Rose!AG$4:AL$32,4,FALSE))</f>
        <v>0</v>
      </c>
      <c r="X70" s="11">
        <f>IF(ISERROR(VLOOKUP($B70,Rose!AN$4:AS$32,4,FALSE)),,VLOOKUP($B70,Rose!AN$4:AS$32,4,FALSE))</f>
        <v>0</v>
      </c>
      <c r="Y70" s="11">
        <f>IF(ISERROR(VLOOKUP($B70,Rose!AU$4:AZ$32,4,FALSE)),,VLOOKUP($B70,Rose!AU$4:AZ$32,4,FALSE))</f>
        <v>0</v>
      </c>
      <c r="Z70" s="11">
        <f>IF(ISERROR(VLOOKUP($B70,Rose!BB$4:BG$32,4,FALSE)),,VLOOKUP($B70,Rose!BB$4:BG$32,4,FALSE))</f>
        <v>0</v>
      </c>
      <c r="AA70" s="11">
        <f>IF(ISERROR(VLOOKUP($B70,Rose!BI$4:BN$32,4,FALSE)),,VLOOKUP($B70,Rose!BI$4:BN$32,4,FALSE))</f>
        <v>0</v>
      </c>
      <c r="AB70" s="11">
        <f>IF(ISERROR(VLOOKUP($B70,Rose!BP$4:BU$32,4,FALSE)),,VLOOKUP($B70,Rose!BP$4:BU$32,4,FALSE))</f>
        <v>0</v>
      </c>
    </row>
    <row r="71" spans="1:28" ht="20" customHeight="1" x14ac:dyDescent="0.15">
      <c r="A71" s="11" t="s">
        <v>37</v>
      </c>
      <c r="B71" s="11" t="s">
        <v>409</v>
      </c>
      <c r="C71" s="11" t="s">
        <v>664</v>
      </c>
      <c r="D71" s="11">
        <v>15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Q71" s="13"/>
      <c r="R71" s="13"/>
      <c r="S71" s="11">
        <f>IF(ISERROR(VLOOKUP($B71,Rose!D$4:J$32,4,FALSE)),,VLOOKUP($B71,Rose!D$4:J$32,4,FALSE))</f>
        <v>0</v>
      </c>
      <c r="T71" s="11">
        <f>IF(ISERROR(VLOOKUP($B71,Rose!L$4:Q$32,4,FALSE)),,VLOOKUP($B71,Rose!L$4:Q$32,4,FALSE))</f>
        <v>0</v>
      </c>
      <c r="U71" s="11">
        <f>IF(ISERROR(VLOOKUP($B71,Rose!S$4:X$32,4,FALSE)),,VLOOKUP($B71,Rose!S$4:X$32,4,FALSE))</f>
        <v>0</v>
      </c>
      <c r="V71" s="11">
        <f>IF(ISERROR(VLOOKUP($B71,Rose!Z$4:AE$32,4,FALSE)),,VLOOKUP($B71,Rose!Z$4:AE$32,4,FALSE))</f>
        <v>0</v>
      </c>
      <c r="W71" s="11">
        <f>IF(ISERROR(VLOOKUP($B71,Rose!AG$4:AL$32,4,FALSE)),,VLOOKUP($B71,Rose!AG$4:AL$32,4,FALSE))</f>
        <v>0</v>
      </c>
      <c r="X71" s="11">
        <f>IF(ISERROR(VLOOKUP($B71,Rose!AN$4:AS$32,4,FALSE)),,VLOOKUP($B71,Rose!AN$4:AS$32,4,FALSE))</f>
        <v>0</v>
      </c>
      <c r="Y71" s="11">
        <f>IF(ISERROR(VLOOKUP($B71,Rose!AU$4:AZ$32,4,FALSE)),,VLOOKUP($B71,Rose!AU$4:AZ$32,4,FALSE))</f>
        <v>0</v>
      </c>
      <c r="Z71" s="11">
        <f>IF(ISERROR(VLOOKUP($B71,Rose!BB$4:BG$32,4,FALSE)),,VLOOKUP($B71,Rose!BB$4:BG$32,4,FALSE))</f>
        <v>0</v>
      </c>
      <c r="AA71" s="11">
        <f>IF(ISERROR(VLOOKUP($B71,Rose!BI$4:BN$32,4,FALSE)),,VLOOKUP($B71,Rose!BI$4:BN$32,4,FALSE))</f>
        <v>0</v>
      </c>
      <c r="AB71" s="11">
        <f>IF(ISERROR(VLOOKUP($B71,Rose!BP$4:BU$32,4,FALSE)),,VLOOKUP($B71,Rose!BP$4:BU$32,4,FALSE))</f>
        <v>0</v>
      </c>
    </row>
    <row r="72" spans="1:28" ht="20" customHeight="1" x14ac:dyDescent="0.15">
      <c r="A72" s="11" t="s">
        <v>37</v>
      </c>
      <c r="B72" s="11" t="s">
        <v>901</v>
      </c>
      <c r="C72" s="11" t="s">
        <v>94</v>
      </c>
      <c r="D72" s="11">
        <v>48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Q72" s="13"/>
      <c r="R72" s="13"/>
      <c r="S72" s="11">
        <f>IF(ISERROR(VLOOKUP($B72,Rose!D$4:J$32,4,FALSE)),,VLOOKUP($B72,Rose!D$4:J$32,4,FALSE))</f>
        <v>0</v>
      </c>
      <c r="T72" s="11">
        <f>IF(ISERROR(VLOOKUP($B72,Rose!L$4:Q$32,4,FALSE)),,VLOOKUP($B72,Rose!L$4:Q$32,4,FALSE))</f>
        <v>0</v>
      </c>
      <c r="U72" s="11">
        <f>IF(ISERROR(VLOOKUP($B72,Rose!S$4:X$32,4,FALSE)),,VLOOKUP($B72,Rose!S$4:X$32,4,FALSE))</f>
        <v>0</v>
      </c>
      <c r="V72" s="11">
        <f>IF(ISERROR(VLOOKUP($B72,Rose!Z$4:AE$32,4,FALSE)),,VLOOKUP($B72,Rose!Z$4:AE$32,4,FALSE))</f>
        <v>0</v>
      </c>
      <c r="W72" s="11">
        <f>IF(ISERROR(VLOOKUP($B72,Rose!AG$4:AL$32,4,FALSE)),,VLOOKUP($B72,Rose!AG$4:AL$32,4,FALSE))</f>
        <v>0</v>
      </c>
      <c r="X72" s="11">
        <f>IF(ISERROR(VLOOKUP($B72,Rose!AN$4:AS$32,4,FALSE)),,VLOOKUP($B72,Rose!AN$4:AS$32,4,FALSE))</f>
        <v>75</v>
      </c>
      <c r="Y72" s="11">
        <f>IF(ISERROR(VLOOKUP($B72,Rose!AU$4:AZ$32,4,FALSE)),,VLOOKUP($B72,Rose!AU$4:AZ$32,4,FALSE))</f>
        <v>0</v>
      </c>
      <c r="Z72" s="11">
        <f>IF(ISERROR(VLOOKUP($B72,Rose!BB$4:BG$32,4,FALSE)),,VLOOKUP($B72,Rose!BB$4:BG$32,4,FALSE))</f>
        <v>0</v>
      </c>
      <c r="AA72" s="11">
        <f>IF(ISERROR(VLOOKUP($B72,Rose!BI$4:BN$32,4,FALSE)),,VLOOKUP($B72,Rose!BI$4:BN$32,4,FALSE))</f>
        <v>0</v>
      </c>
      <c r="AB72" s="11">
        <f>IF(ISERROR(VLOOKUP($B72,Rose!BP$4:BU$32,4,FALSE)),,VLOOKUP($B72,Rose!BP$4:BU$32,4,FALSE))</f>
        <v>0</v>
      </c>
    </row>
    <row r="73" spans="1:28" ht="20" customHeight="1" x14ac:dyDescent="0.15">
      <c r="A73" s="11" t="s">
        <v>37</v>
      </c>
      <c r="B73" s="11" t="s">
        <v>508</v>
      </c>
      <c r="C73" s="11" t="s">
        <v>664</v>
      </c>
      <c r="D73" s="11">
        <v>2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Q73" s="13"/>
      <c r="R73" s="13"/>
      <c r="S73" s="11">
        <f>IF(ISERROR(VLOOKUP($B73,Rose!D$4:J$32,4,FALSE)),,VLOOKUP($B73,Rose!D$4:J$32,4,FALSE))</f>
        <v>0</v>
      </c>
      <c r="T73" s="11">
        <f>IF(ISERROR(VLOOKUP($B73,Rose!L$4:Q$32,4,FALSE)),,VLOOKUP($B73,Rose!L$4:Q$32,4,FALSE))</f>
        <v>0</v>
      </c>
      <c r="U73" s="11">
        <f>IF(ISERROR(VLOOKUP($B73,Rose!S$4:X$32,4,FALSE)),,VLOOKUP($B73,Rose!S$4:X$32,4,FALSE))</f>
        <v>0</v>
      </c>
      <c r="V73" s="11">
        <f>IF(ISERROR(VLOOKUP($B73,Rose!Z$4:AE$32,4,FALSE)),,VLOOKUP($B73,Rose!Z$4:AE$32,4,FALSE))</f>
        <v>0</v>
      </c>
      <c r="W73" s="11">
        <f>IF(ISERROR(VLOOKUP($B73,Rose!AG$4:AL$32,4,FALSE)),,VLOOKUP($B73,Rose!AG$4:AL$32,4,FALSE))</f>
        <v>0</v>
      </c>
      <c r="X73" s="11">
        <f>IF(ISERROR(VLOOKUP($B73,Rose!AN$4:AS$32,4,FALSE)),,VLOOKUP($B73,Rose!AN$4:AS$32,4,FALSE))</f>
        <v>0</v>
      </c>
      <c r="Y73" s="11">
        <f>IF(ISERROR(VLOOKUP($B73,Rose!AU$4:AZ$32,4,FALSE)),,VLOOKUP($B73,Rose!AU$4:AZ$32,4,FALSE))</f>
        <v>0</v>
      </c>
      <c r="Z73" s="11">
        <f>IF(ISERROR(VLOOKUP($B73,Rose!BB$4:BG$32,4,FALSE)),,VLOOKUP($B73,Rose!BB$4:BG$32,4,FALSE))</f>
        <v>0</v>
      </c>
      <c r="AA73" s="11">
        <f>IF(ISERROR(VLOOKUP($B73,Rose!BI$4:BN$32,4,FALSE)),,VLOOKUP($B73,Rose!BI$4:BN$32,4,FALSE))</f>
        <v>0</v>
      </c>
      <c r="AB73" s="11">
        <f>IF(ISERROR(VLOOKUP($B73,Rose!BP$4:BU$32,4,FALSE)),,VLOOKUP($B73,Rose!BP$4:BU$32,4,FALSE))</f>
        <v>0</v>
      </c>
    </row>
    <row r="74" spans="1:28" ht="20" customHeight="1" x14ac:dyDescent="0.15">
      <c r="A74" s="11" t="s">
        <v>37</v>
      </c>
      <c r="B74" s="11" t="s">
        <v>645</v>
      </c>
      <c r="C74" s="11" t="s">
        <v>244</v>
      </c>
      <c r="D74" s="11">
        <v>10</v>
      </c>
      <c r="E74" s="11">
        <v>4</v>
      </c>
      <c r="F74" s="11">
        <v>5.625</v>
      </c>
      <c r="G74" s="11">
        <v>5.625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Q74" s="13"/>
      <c r="R74" s="13"/>
      <c r="S74" s="11">
        <f>IF(ISERROR(VLOOKUP($B74,Rose!D$4:J$32,4,FALSE)),,VLOOKUP($B74,Rose!D$4:J$32,4,FALSE))</f>
        <v>0</v>
      </c>
      <c r="T74" s="11">
        <f>IF(ISERROR(VLOOKUP($B74,Rose!L$4:Q$32,4,FALSE)),,VLOOKUP($B74,Rose!L$4:Q$32,4,FALSE))</f>
        <v>0</v>
      </c>
      <c r="U74" s="11">
        <f>IF(ISERROR(VLOOKUP($B74,Rose!S$4:X$32,4,FALSE)),,VLOOKUP($B74,Rose!S$4:X$32,4,FALSE))</f>
        <v>0</v>
      </c>
      <c r="V74" s="11">
        <f>IF(ISERROR(VLOOKUP($B74,Rose!Z$4:AE$32,4,FALSE)),,VLOOKUP($B74,Rose!Z$4:AE$32,4,FALSE))</f>
        <v>0</v>
      </c>
      <c r="W74" s="11">
        <f>IF(ISERROR(VLOOKUP($B74,Rose!AG$4:AL$32,4,FALSE)),,VLOOKUP($B74,Rose!AG$4:AL$32,4,FALSE))</f>
        <v>0</v>
      </c>
      <c r="X74" s="11">
        <f>IF(ISERROR(VLOOKUP($B74,Rose!AN$4:AS$32,4,FALSE)),,VLOOKUP($B74,Rose!AN$4:AS$32,4,FALSE))</f>
        <v>0</v>
      </c>
      <c r="Y74" s="11">
        <f>IF(ISERROR(VLOOKUP($B74,Rose!AU$4:AZ$32,4,FALSE)),,VLOOKUP($B74,Rose!AU$4:AZ$32,4,FALSE))</f>
        <v>0</v>
      </c>
      <c r="Z74" s="11">
        <f>IF(ISERROR(VLOOKUP($B74,Rose!BB$4:BG$32,4,FALSE)),,VLOOKUP($B74,Rose!BB$4:BG$32,4,FALSE))</f>
        <v>0</v>
      </c>
      <c r="AA74" s="11">
        <f>IF(ISERROR(VLOOKUP($B74,Rose!BI$4:BN$32,4,FALSE)),,VLOOKUP($B74,Rose!BI$4:BN$32,4,FALSE))</f>
        <v>0</v>
      </c>
      <c r="AB74" s="11">
        <f>IF(ISERROR(VLOOKUP($B74,Rose!BP$4:BU$32,4,FALSE)),,VLOOKUP($B74,Rose!BP$4:BU$32,4,FALSE))</f>
        <v>0</v>
      </c>
    </row>
    <row r="75" spans="1:28" ht="20" customHeight="1" x14ac:dyDescent="0.15">
      <c r="A75" s="11" t="s">
        <v>37</v>
      </c>
      <c r="B75" s="11" t="s">
        <v>638</v>
      </c>
      <c r="C75" s="11" t="s">
        <v>521</v>
      </c>
      <c r="D75" s="11">
        <v>21</v>
      </c>
      <c r="E75" s="11">
        <v>5</v>
      </c>
      <c r="F75" s="11">
        <v>6.3</v>
      </c>
      <c r="G75" s="11">
        <v>7.1312499999999996</v>
      </c>
      <c r="H75" s="11">
        <v>1</v>
      </c>
      <c r="I75" s="11">
        <v>0</v>
      </c>
      <c r="J75" s="11">
        <v>0</v>
      </c>
      <c r="K75" s="11">
        <v>0</v>
      </c>
      <c r="L75" s="11">
        <v>1</v>
      </c>
      <c r="M75" s="11">
        <v>1</v>
      </c>
      <c r="N75" s="11">
        <v>0</v>
      </c>
      <c r="O75" s="11">
        <v>0</v>
      </c>
      <c r="Q75" s="13"/>
      <c r="R75" s="13"/>
      <c r="S75" s="11">
        <f>IF(ISERROR(VLOOKUP($B75,Rose!D$4:J$32,4,FALSE)),,VLOOKUP($B75,Rose!D$4:J$32,4,FALSE))</f>
        <v>0</v>
      </c>
      <c r="T75" s="11">
        <f>IF(ISERROR(VLOOKUP($B75,Rose!L$4:Q$32,4,FALSE)),,VLOOKUP($B75,Rose!L$4:Q$32,4,FALSE))</f>
        <v>0</v>
      </c>
      <c r="U75" s="11">
        <f>IF(ISERROR(VLOOKUP($B75,Rose!S$4:X$32,4,FALSE)),,VLOOKUP($B75,Rose!S$4:X$32,4,FALSE))</f>
        <v>0</v>
      </c>
      <c r="V75" s="11">
        <f>IF(ISERROR(VLOOKUP($B75,Rose!Z$4:AE$32,4,FALSE)),,VLOOKUP($B75,Rose!Z$4:AE$32,4,FALSE))</f>
        <v>0</v>
      </c>
      <c r="W75" s="11">
        <f>IF(ISERROR(VLOOKUP($B75,Rose!AG$4:AL$32,4,FALSE)),,VLOOKUP($B75,Rose!AG$4:AL$32,4,FALSE))</f>
        <v>0</v>
      </c>
      <c r="X75" s="11">
        <f>IF(ISERROR(VLOOKUP($B75,Rose!AN$4:AS$32,4,FALSE)),,VLOOKUP($B75,Rose!AN$4:AS$32,4,FALSE))</f>
        <v>0</v>
      </c>
      <c r="Y75" s="11">
        <f>IF(ISERROR(VLOOKUP($B75,Rose!AU$4:AZ$32,4,FALSE)),,VLOOKUP($B75,Rose!AU$4:AZ$32,4,FALSE))</f>
        <v>0</v>
      </c>
      <c r="Z75" s="11">
        <f>IF(ISERROR(VLOOKUP($B75,Rose!BB$4:BG$32,4,FALSE)),,VLOOKUP($B75,Rose!BB$4:BG$32,4,FALSE))</f>
        <v>0</v>
      </c>
      <c r="AA75" s="11">
        <f>IF(ISERROR(VLOOKUP($B75,Rose!BI$4:BN$32,4,FALSE)),,VLOOKUP($B75,Rose!BI$4:BN$32,4,FALSE))</f>
        <v>0</v>
      </c>
      <c r="AB75" s="11">
        <f>IF(ISERROR(VLOOKUP($B75,Rose!BP$4:BU$32,4,FALSE)),,VLOOKUP($B75,Rose!BP$4:BU$32,4,FALSE))</f>
        <v>0</v>
      </c>
    </row>
    <row r="76" spans="1:28" ht="20" customHeight="1" x14ac:dyDescent="0.15">
      <c r="A76" s="11" t="s">
        <v>37</v>
      </c>
      <c r="B76" s="11" t="s">
        <v>907</v>
      </c>
      <c r="C76" s="11" t="s">
        <v>244</v>
      </c>
      <c r="D76" s="11">
        <v>9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Q76" s="13"/>
      <c r="R76" s="13"/>
      <c r="S76" s="11">
        <f>IF(ISERROR(VLOOKUP($B76,Rose!D$4:J$32,4,FALSE)),,VLOOKUP($B76,Rose!D$4:J$32,4,FALSE))</f>
        <v>0</v>
      </c>
      <c r="T76" s="11">
        <f>IF(ISERROR(VLOOKUP($B76,Rose!L$4:Q$32,4,FALSE)),,VLOOKUP($B76,Rose!L$4:Q$32,4,FALSE))</f>
        <v>0</v>
      </c>
      <c r="U76" s="11">
        <f>IF(ISERROR(VLOOKUP($B76,Rose!S$4:X$32,4,FALSE)),,VLOOKUP($B76,Rose!S$4:X$32,4,FALSE))</f>
        <v>0</v>
      </c>
      <c r="V76" s="11">
        <f>IF(ISERROR(VLOOKUP($B76,Rose!Z$4:AE$32,4,FALSE)),,VLOOKUP($B76,Rose!Z$4:AE$32,4,FALSE))</f>
        <v>0</v>
      </c>
      <c r="W76" s="11">
        <f>IF(ISERROR(VLOOKUP($B76,Rose!AG$4:AL$32,4,FALSE)),,VLOOKUP($B76,Rose!AG$4:AL$32,4,FALSE))</f>
        <v>0</v>
      </c>
      <c r="X76" s="11">
        <f>IF(ISERROR(VLOOKUP($B76,Rose!AN$4:AS$32,4,FALSE)),,VLOOKUP($B76,Rose!AN$4:AS$32,4,FALSE))</f>
        <v>0</v>
      </c>
      <c r="Y76" s="11">
        <f>IF(ISERROR(VLOOKUP($B76,Rose!AU$4:AZ$32,4,FALSE)),,VLOOKUP($B76,Rose!AU$4:AZ$32,4,FALSE))</f>
        <v>0</v>
      </c>
      <c r="Z76" s="11">
        <f>IF(ISERROR(VLOOKUP($B76,Rose!BB$4:BG$32,4,FALSE)),,VLOOKUP($B76,Rose!BB$4:BG$32,4,FALSE))</f>
        <v>0</v>
      </c>
      <c r="AA76" s="11">
        <f>IF(ISERROR(VLOOKUP($B76,Rose!BI$4:BN$32,4,FALSE)),,VLOOKUP($B76,Rose!BI$4:BN$32,4,FALSE))</f>
        <v>0</v>
      </c>
      <c r="AB76" s="11">
        <f>IF(ISERROR(VLOOKUP($B76,Rose!BP$4:BU$32,4,FALSE)),,VLOOKUP($B76,Rose!BP$4:BU$32,4,FALSE))</f>
        <v>0</v>
      </c>
    </row>
    <row r="77" spans="1:28" ht="20" customHeight="1" x14ac:dyDescent="0.15">
      <c r="A77" s="11" t="s">
        <v>37</v>
      </c>
      <c r="B77" s="11" t="s">
        <v>900</v>
      </c>
      <c r="C77" s="11" t="s">
        <v>94</v>
      </c>
      <c r="D77" s="11">
        <v>66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Q77" s="13"/>
      <c r="R77" s="13"/>
      <c r="S77" s="11">
        <f>IF(ISERROR(VLOOKUP($B77,Rose!D$4:J$32,4,FALSE)),,VLOOKUP($B77,Rose!D$4:J$32,4,FALSE))</f>
        <v>0</v>
      </c>
      <c r="T77" s="11">
        <f>IF(ISERROR(VLOOKUP($B77,Rose!L$4:Q$32,4,FALSE)),,VLOOKUP($B77,Rose!L$4:Q$32,4,FALSE))</f>
        <v>0</v>
      </c>
      <c r="U77" s="11">
        <f>IF(ISERROR(VLOOKUP($B77,Rose!S$4:X$32,4,FALSE)),,VLOOKUP($B77,Rose!S$4:X$32,4,FALSE))</f>
        <v>0</v>
      </c>
      <c r="V77" s="11">
        <f>IF(ISERROR(VLOOKUP($B77,Rose!Z$4:AE$32,4,FALSE)),,VLOOKUP($B77,Rose!Z$4:AE$32,4,FALSE))</f>
        <v>0</v>
      </c>
      <c r="W77" s="11">
        <f>IF(ISERROR(VLOOKUP($B77,Rose!AG$4:AL$32,4,FALSE)),,VLOOKUP($B77,Rose!AG$4:AL$32,4,FALSE))</f>
        <v>0</v>
      </c>
      <c r="X77" s="11">
        <f>IF(ISERROR(VLOOKUP($B77,Rose!AN$4:AS$32,4,FALSE)),,VLOOKUP($B77,Rose!AN$4:AS$32,4,FALSE))</f>
        <v>0</v>
      </c>
      <c r="Y77" s="11">
        <f>IF(ISERROR(VLOOKUP($B77,Rose!AU$4:AZ$32,4,FALSE)),,VLOOKUP($B77,Rose!AU$4:AZ$32,4,FALSE))</f>
        <v>0</v>
      </c>
      <c r="Z77" s="11">
        <f>IF(ISERROR(VLOOKUP($B77,Rose!BB$4:BG$32,4,FALSE)),,VLOOKUP($B77,Rose!BB$4:BG$32,4,FALSE))</f>
        <v>78</v>
      </c>
      <c r="AA77" s="11">
        <f>IF(ISERROR(VLOOKUP($B77,Rose!BI$4:BN$32,4,FALSE)),,VLOOKUP($B77,Rose!BI$4:BN$32,4,FALSE))</f>
        <v>0</v>
      </c>
      <c r="AB77" s="11">
        <f>IF(ISERROR(VLOOKUP($B77,Rose!BP$4:BU$32,4,FALSE)),,VLOOKUP($B77,Rose!BP$4:BU$32,4,FALSE))</f>
        <v>0</v>
      </c>
    </row>
    <row r="78" spans="1:28" ht="20" customHeight="1" x14ac:dyDescent="0.15">
      <c r="A78" s="11" t="s">
        <v>37</v>
      </c>
      <c r="B78" s="11" t="s">
        <v>654</v>
      </c>
      <c r="C78" s="11" t="s">
        <v>664</v>
      </c>
      <c r="D78" s="11">
        <v>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Q78" s="13"/>
      <c r="R78" s="13"/>
      <c r="S78" s="11">
        <f>IF(ISERROR(VLOOKUP($B78,Rose!D$4:J$32,4,FALSE)),,VLOOKUP($B78,Rose!D$4:J$32,4,FALSE))</f>
        <v>0</v>
      </c>
      <c r="T78" s="11">
        <f>IF(ISERROR(VLOOKUP($B78,Rose!L$4:Q$32,4,FALSE)),,VLOOKUP($B78,Rose!L$4:Q$32,4,FALSE))</f>
        <v>0</v>
      </c>
      <c r="U78" s="11">
        <f>IF(ISERROR(VLOOKUP($B78,Rose!S$4:X$32,4,FALSE)),,VLOOKUP($B78,Rose!S$4:X$32,4,FALSE))</f>
        <v>0</v>
      </c>
      <c r="V78" s="11">
        <f>IF(ISERROR(VLOOKUP($B78,Rose!Z$4:AE$32,4,FALSE)),,VLOOKUP($B78,Rose!Z$4:AE$32,4,FALSE))</f>
        <v>0</v>
      </c>
      <c r="W78" s="11">
        <f>IF(ISERROR(VLOOKUP($B78,Rose!AG$4:AL$32,4,FALSE)),,VLOOKUP($B78,Rose!AG$4:AL$32,4,FALSE))</f>
        <v>0</v>
      </c>
      <c r="X78" s="11">
        <f>IF(ISERROR(VLOOKUP($B78,Rose!AN$4:AS$32,4,FALSE)),,VLOOKUP($B78,Rose!AN$4:AS$32,4,FALSE))</f>
        <v>0</v>
      </c>
      <c r="Y78" s="11">
        <f>IF(ISERROR(VLOOKUP($B78,Rose!AU$4:AZ$32,4,FALSE)),,VLOOKUP($B78,Rose!AU$4:AZ$32,4,FALSE))</f>
        <v>0</v>
      </c>
      <c r="Z78" s="11">
        <f>IF(ISERROR(VLOOKUP($B78,Rose!BB$4:BG$32,4,FALSE)),,VLOOKUP($B78,Rose!BB$4:BG$32,4,FALSE))</f>
        <v>0</v>
      </c>
      <c r="AA78" s="11">
        <f>IF(ISERROR(VLOOKUP($B78,Rose!BI$4:BN$32,4,FALSE)),,VLOOKUP($B78,Rose!BI$4:BN$32,4,FALSE))</f>
        <v>0</v>
      </c>
      <c r="AB78" s="11">
        <f>IF(ISERROR(VLOOKUP($B78,Rose!BP$4:BU$32,4,FALSE)),,VLOOKUP($B78,Rose!BP$4:BU$32,4,FALSE))</f>
        <v>0</v>
      </c>
    </row>
    <row r="79" spans="1:28" ht="20" customHeight="1" x14ac:dyDescent="0.15">
      <c r="A79" s="11" t="s">
        <v>37</v>
      </c>
      <c r="B79" s="11" t="s">
        <v>450</v>
      </c>
      <c r="C79" s="11" t="s">
        <v>664</v>
      </c>
      <c r="D79" s="11">
        <v>1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Q79" s="13"/>
      <c r="R79" s="13"/>
      <c r="S79" s="11">
        <f>IF(ISERROR(VLOOKUP($B79,Rose!D$4:J$32,4,FALSE)),,VLOOKUP($B79,Rose!D$4:J$32,4,FALSE))</f>
        <v>0</v>
      </c>
      <c r="T79" s="11">
        <f>IF(ISERROR(VLOOKUP($B79,Rose!L$4:Q$32,4,FALSE)),,VLOOKUP($B79,Rose!L$4:Q$32,4,FALSE))</f>
        <v>0</v>
      </c>
      <c r="U79" s="11">
        <f>IF(ISERROR(VLOOKUP($B79,Rose!S$4:X$32,4,FALSE)),,VLOOKUP($B79,Rose!S$4:X$32,4,FALSE))</f>
        <v>0</v>
      </c>
      <c r="V79" s="11">
        <f>IF(ISERROR(VLOOKUP($B79,Rose!Z$4:AE$32,4,FALSE)),,VLOOKUP($B79,Rose!Z$4:AE$32,4,FALSE))</f>
        <v>0</v>
      </c>
      <c r="W79" s="11">
        <f>IF(ISERROR(VLOOKUP($B79,Rose!AG$4:AL$32,4,FALSE)),,VLOOKUP($B79,Rose!AG$4:AL$32,4,FALSE))</f>
        <v>0</v>
      </c>
      <c r="X79" s="11">
        <f>IF(ISERROR(VLOOKUP($B79,Rose!AN$4:AS$32,4,FALSE)),,VLOOKUP($B79,Rose!AN$4:AS$32,4,FALSE))</f>
        <v>0</v>
      </c>
      <c r="Y79" s="11">
        <f>IF(ISERROR(VLOOKUP($B79,Rose!AU$4:AZ$32,4,FALSE)),,VLOOKUP($B79,Rose!AU$4:AZ$32,4,FALSE))</f>
        <v>0</v>
      </c>
      <c r="Z79" s="11">
        <f>IF(ISERROR(VLOOKUP($B79,Rose!BB$4:BG$32,4,FALSE)),,VLOOKUP($B79,Rose!BB$4:BG$32,4,FALSE))</f>
        <v>0</v>
      </c>
      <c r="AA79" s="11">
        <f>IF(ISERROR(VLOOKUP($B79,Rose!BI$4:BN$32,4,FALSE)),,VLOOKUP($B79,Rose!BI$4:BN$32,4,FALSE))</f>
        <v>0</v>
      </c>
      <c r="AB79" s="11">
        <f>IF(ISERROR(VLOOKUP($B79,Rose!BP$4:BU$32,4,FALSE)),,VLOOKUP($B79,Rose!BP$4:BU$32,4,FALSE))</f>
        <v>0</v>
      </c>
    </row>
    <row r="80" spans="1:28" ht="20" customHeight="1" x14ac:dyDescent="0.15">
      <c r="A80" s="11" t="s">
        <v>37</v>
      </c>
      <c r="B80" s="11" t="s">
        <v>281</v>
      </c>
      <c r="C80" s="11" t="s">
        <v>100</v>
      </c>
      <c r="D80" s="11">
        <v>39</v>
      </c>
      <c r="E80" s="11">
        <v>10</v>
      </c>
      <c r="F80" s="11">
        <v>5.9402799999999996</v>
      </c>
      <c r="G80" s="11">
        <v>6.3513900000000003</v>
      </c>
      <c r="H80" s="11">
        <v>1</v>
      </c>
      <c r="I80" s="11">
        <v>0</v>
      </c>
      <c r="J80" s="11">
        <v>0</v>
      </c>
      <c r="K80" s="11">
        <v>0</v>
      </c>
      <c r="L80" s="11">
        <v>1</v>
      </c>
      <c r="M80" s="11">
        <v>0</v>
      </c>
      <c r="N80" s="11">
        <v>0</v>
      </c>
      <c r="O80" s="11">
        <v>0</v>
      </c>
      <c r="Q80" s="13"/>
      <c r="R80" s="13"/>
      <c r="S80" s="11">
        <f>IF(ISERROR(VLOOKUP($B80,Rose!D$4:J$32,4,FALSE)),,VLOOKUP($B80,Rose!D$4:J$32,4,FALSE))</f>
        <v>0</v>
      </c>
      <c r="T80" s="11">
        <f>IF(ISERROR(VLOOKUP($B80,Rose!L$4:Q$32,4,FALSE)),,VLOOKUP($B80,Rose!L$4:Q$32,4,FALSE))</f>
        <v>0</v>
      </c>
      <c r="U80" s="11">
        <f>IF(ISERROR(VLOOKUP($B80,Rose!S$4:X$32,4,FALSE)),,VLOOKUP($B80,Rose!S$4:X$32,4,FALSE))</f>
        <v>0</v>
      </c>
      <c r="V80" s="11">
        <f>IF(ISERROR(VLOOKUP($B80,Rose!Z$4:AE$32,4,FALSE)),,VLOOKUP($B80,Rose!Z$4:AE$32,4,FALSE))</f>
        <v>0</v>
      </c>
      <c r="W80" s="11">
        <f>IF(ISERROR(VLOOKUP($B80,Rose!AG$4:AL$32,4,FALSE)),,VLOOKUP($B80,Rose!AG$4:AL$32,4,FALSE))</f>
        <v>0</v>
      </c>
      <c r="X80" s="11">
        <f>IF(ISERROR(VLOOKUP($B80,Rose!AN$4:AS$32,4,FALSE)),,VLOOKUP($B80,Rose!AN$4:AS$32,4,FALSE))</f>
        <v>0</v>
      </c>
      <c r="Y80" s="11">
        <f>IF(ISERROR(VLOOKUP($B80,Rose!AU$4:AZ$32,4,FALSE)),,VLOOKUP($B80,Rose!AU$4:AZ$32,4,FALSE))</f>
        <v>0</v>
      </c>
      <c r="Z80" s="11">
        <f>IF(ISERROR(VLOOKUP($B80,Rose!BB$4:BG$32,4,FALSE)),,VLOOKUP($B80,Rose!BB$4:BG$32,4,FALSE))</f>
        <v>0</v>
      </c>
      <c r="AA80" s="11">
        <f>IF(ISERROR(VLOOKUP($B80,Rose!BI$4:BN$32,4,FALSE)),,VLOOKUP($B80,Rose!BI$4:BN$32,4,FALSE))</f>
        <v>27</v>
      </c>
      <c r="AB80" s="11">
        <f>IF(ISERROR(VLOOKUP($B80,Rose!BP$4:BU$32,4,FALSE)),,VLOOKUP($B80,Rose!BP$4:BU$32,4,FALSE))</f>
        <v>0</v>
      </c>
    </row>
    <row r="81" spans="1:28" ht="20" customHeight="1" x14ac:dyDescent="0.15">
      <c r="A81" s="11" t="s">
        <v>37</v>
      </c>
      <c r="B81" s="11" t="s">
        <v>402</v>
      </c>
      <c r="C81" s="11" t="s">
        <v>95</v>
      </c>
      <c r="D81" s="11">
        <v>49</v>
      </c>
      <c r="E81" s="11">
        <v>12</v>
      </c>
      <c r="F81" s="11">
        <v>5.9895800000000001</v>
      </c>
      <c r="G81" s="11">
        <v>6.9895800000000001</v>
      </c>
      <c r="H81" s="11">
        <v>4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Q81" s="13"/>
      <c r="R81" s="13"/>
      <c r="S81" s="11">
        <f>IF(ISERROR(VLOOKUP($B81,Rose!D$4:J$32,4,FALSE)),,VLOOKUP($B81,Rose!D$4:J$32,4,FALSE))</f>
        <v>0</v>
      </c>
      <c r="T81" s="11">
        <f>IF(ISERROR(VLOOKUP($B81,Rose!L$4:Q$32,4,FALSE)),,VLOOKUP($B81,Rose!L$4:Q$32,4,FALSE))</f>
        <v>24</v>
      </c>
      <c r="U81" s="11">
        <f>IF(ISERROR(VLOOKUP($B81,Rose!S$4:X$32,4,FALSE)),,VLOOKUP($B81,Rose!S$4:X$32,4,FALSE))</f>
        <v>0</v>
      </c>
      <c r="V81" s="11">
        <f>IF(ISERROR(VLOOKUP($B81,Rose!Z$4:AE$32,4,FALSE)),,VLOOKUP($B81,Rose!Z$4:AE$32,4,FALSE))</f>
        <v>0</v>
      </c>
      <c r="W81" s="11">
        <f>IF(ISERROR(VLOOKUP($B81,Rose!AG$4:AL$32,4,FALSE)),,VLOOKUP($B81,Rose!AG$4:AL$32,4,FALSE))</f>
        <v>0</v>
      </c>
      <c r="X81" s="11">
        <f>IF(ISERROR(VLOOKUP($B81,Rose!AN$4:AS$32,4,FALSE)),,VLOOKUP($B81,Rose!AN$4:AS$32,4,FALSE))</f>
        <v>0</v>
      </c>
      <c r="Y81" s="11">
        <f>IF(ISERROR(VLOOKUP($B81,Rose!AU$4:AZ$32,4,FALSE)),,VLOOKUP($B81,Rose!AU$4:AZ$32,4,FALSE))</f>
        <v>0</v>
      </c>
      <c r="Z81" s="11">
        <f>IF(ISERROR(VLOOKUP($B81,Rose!BB$4:BG$32,4,FALSE)),,VLOOKUP($B81,Rose!BB$4:BG$32,4,FALSE))</f>
        <v>0</v>
      </c>
      <c r="AA81" s="11">
        <f>IF(ISERROR(VLOOKUP($B81,Rose!BI$4:BN$32,4,FALSE)),,VLOOKUP($B81,Rose!BI$4:BN$32,4,FALSE))</f>
        <v>0</v>
      </c>
      <c r="AB81" s="11">
        <f>IF(ISERROR(VLOOKUP($B81,Rose!BP$4:BU$32,4,FALSE)),,VLOOKUP($B81,Rose!BP$4:BU$32,4,FALSE))</f>
        <v>0</v>
      </c>
    </row>
    <row r="82" spans="1:28" ht="20" customHeight="1" x14ac:dyDescent="0.15">
      <c r="A82" s="11" t="s">
        <v>37</v>
      </c>
      <c r="B82" s="11" t="s">
        <v>169</v>
      </c>
      <c r="C82" s="11" t="s">
        <v>194</v>
      </c>
      <c r="D82" s="11">
        <v>21</v>
      </c>
      <c r="E82" s="11">
        <v>23</v>
      </c>
      <c r="F82" s="11">
        <v>6.03261</v>
      </c>
      <c r="G82" s="11">
        <v>6.25</v>
      </c>
      <c r="H82" s="11">
        <v>2</v>
      </c>
      <c r="I82" s="11">
        <v>0</v>
      </c>
      <c r="J82" s="11">
        <v>0</v>
      </c>
      <c r="K82" s="11">
        <v>0</v>
      </c>
      <c r="L82" s="11">
        <v>1</v>
      </c>
      <c r="M82" s="11">
        <v>4</v>
      </c>
      <c r="N82" s="11">
        <v>0</v>
      </c>
      <c r="O82" s="11">
        <v>0</v>
      </c>
      <c r="Q82" s="13"/>
      <c r="R82" s="13"/>
      <c r="S82" s="11">
        <f>IF(ISERROR(VLOOKUP($B82,Rose!D$4:J$32,4,FALSE)),,VLOOKUP($B82,Rose!D$4:J$32,4,FALSE))</f>
        <v>0</v>
      </c>
      <c r="T82" s="11">
        <f>IF(ISERROR(VLOOKUP($B82,Rose!L$4:Q$32,4,FALSE)),,VLOOKUP($B82,Rose!L$4:Q$32,4,FALSE))</f>
        <v>0</v>
      </c>
      <c r="U82" s="11">
        <f>IF(ISERROR(VLOOKUP($B82,Rose!S$4:X$32,4,FALSE)),,VLOOKUP($B82,Rose!S$4:X$32,4,FALSE))</f>
        <v>0</v>
      </c>
      <c r="V82" s="11">
        <f>IF(ISERROR(VLOOKUP($B82,Rose!Z$4:AE$32,4,FALSE)),,VLOOKUP($B82,Rose!Z$4:AE$32,4,FALSE))</f>
        <v>0</v>
      </c>
      <c r="W82" s="11">
        <f>IF(ISERROR(VLOOKUP($B82,Rose!AG$4:AL$32,4,FALSE)),,VLOOKUP($B82,Rose!AG$4:AL$32,4,FALSE))</f>
        <v>0</v>
      </c>
      <c r="X82" s="11">
        <f>IF(ISERROR(VLOOKUP($B82,Rose!AN$4:AS$32,4,FALSE)),,VLOOKUP($B82,Rose!AN$4:AS$32,4,FALSE))</f>
        <v>0</v>
      </c>
      <c r="Y82" s="11">
        <f>IF(ISERROR(VLOOKUP($B82,Rose!AU$4:AZ$32,4,FALSE)),,VLOOKUP($B82,Rose!AU$4:AZ$32,4,FALSE))</f>
        <v>0</v>
      </c>
      <c r="Z82" s="11">
        <f>IF(ISERROR(VLOOKUP($B82,Rose!BB$4:BG$32,4,FALSE)),,VLOOKUP($B82,Rose!BB$4:BG$32,4,FALSE))</f>
        <v>0</v>
      </c>
      <c r="AA82" s="11">
        <f>IF(ISERROR(VLOOKUP($B82,Rose!BI$4:BN$32,4,FALSE)),,VLOOKUP($B82,Rose!BI$4:BN$32,4,FALSE))</f>
        <v>0</v>
      </c>
      <c r="AB82" s="11">
        <f>IF(ISERROR(VLOOKUP($B82,Rose!BP$4:BU$32,4,FALSE)),,VLOOKUP($B82,Rose!BP$4:BU$32,4,FALSE))</f>
        <v>0</v>
      </c>
    </row>
    <row r="83" spans="1:28" ht="20" customHeight="1" x14ac:dyDescent="0.15">
      <c r="A83" s="11" t="s">
        <v>37</v>
      </c>
      <c r="B83" s="11" t="s">
        <v>635</v>
      </c>
      <c r="C83" s="11" t="s">
        <v>519</v>
      </c>
      <c r="D83" s="11">
        <v>17</v>
      </c>
      <c r="E83" s="11">
        <v>8</v>
      </c>
      <c r="F83" s="11">
        <v>5.75223</v>
      </c>
      <c r="G83" s="11">
        <v>6.15402</v>
      </c>
      <c r="H83" s="11">
        <v>1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Q83" s="13"/>
      <c r="R83" s="13"/>
      <c r="S83" s="11">
        <f>IF(ISERROR(VLOOKUP($B83,Rose!D$4:J$32,4,FALSE)),,VLOOKUP($B83,Rose!D$4:J$32,4,FALSE))</f>
        <v>0</v>
      </c>
      <c r="T83" s="11">
        <f>IF(ISERROR(VLOOKUP($B83,Rose!L$4:Q$32,4,FALSE)),,VLOOKUP($B83,Rose!L$4:Q$32,4,FALSE))</f>
        <v>0</v>
      </c>
      <c r="U83" s="11">
        <f>IF(ISERROR(VLOOKUP($B83,Rose!S$4:X$32,4,FALSE)),,VLOOKUP($B83,Rose!S$4:X$32,4,FALSE))</f>
        <v>0</v>
      </c>
      <c r="V83" s="11">
        <f>IF(ISERROR(VLOOKUP($B83,Rose!Z$4:AE$32,4,FALSE)),,VLOOKUP($B83,Rose!Z$4:AE$32,4,FALSE))</f>
        <v>0</v>
      </c>
      <c r="W83" s="11">
        <f>IF(ISERROR(VLOOKUP($B83,Rose!AG$4:AL$32,4,FALSE)),,VLOOKUP($B83,Rose!AG$4:AL$32,4,FALSE))</f>
        <v>0</v>
      </c>
      <c r="X83" s="11">
        <f>IF(ISERROR(VLOOKUP($B83,Rose!AN$4:AS$32,4,FALSE)),,VLOOKUP($B83,Rose!AN$4:AS$32,4,FALSE))</f>
        <v>0</v>
      </c>
      <c r="Y83" s="11">
        <f>IF(ISERROR(VLOOKUP($B83,Rose!AU$4:AZ$32,4,FALSE)),,VLOOKUP($B83,Rose!AU$4:AZ$32,4,FALSE))</f>
        <v>0</v>
      </c>
      <c r="Z83" s="11">
        <f>IF(ISERROR(VLOOKUP($B83,Rose!BB$4:BG$32,4,FALSE)),,VLOOKUP($B83,Rose!BB$4:BG$32,4,FALSE))</f>
        <v>0</v>
      </c>
      <c r="AA83" s="11">
        <f>IF(ISERROR(VLOOKUP($B83,Rose!BI$4:BN$32,4,FALSE)),,VLOOKUP($B83,Rose!BI$4:BN$32,4,FALSE))</f>
        <v>0</v>
      </c>
      <c r="AB83" s="11">
        <f>IF(ISERROR(VLOOKUP($B83,Rose!BP$4:BU$32,4,FALSE)),,VLOOKUP($B83,Rose!BP$4:BU$32,4,FALSE))</f>
        <v>0</v>
      </c>
    </row>
    <row r="84" spans="1:28" ht="20" customHeight="1" x14ac:dyDescent="0.15">
      <c r="A84" s="11" t="s">
        <v>37</v>
      </c>
      <c r="B84" s="11" t="s">
        <v>401</v>
      </c>
      <c r="C84" s="11" t="s">
        <v>521</v>
      </c>
      <c r="D84" s="11">
        <v>23</v>
      </c>
      <c r="E84" s="11">
        <v>15</v>
      </c>
      <c r="F84" s="11">
        <v>5.7359</v>
      </c>
      <c r="G84" s="11">
        <v>5.7359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Q84" s="13"/>
      <c r="R84" s="13"/>
      <c r="S84" s="11">
        <f>IF(ISERROR(VLOOKUP($B84,Rose!D$4:J$32,4,FALSE)),,VLOOKUP($B84,Rose!D$4:J$32,4,FALSE))</f>
        <v>0</v>
      </c>
      <c r="T84" s="11">
        <f>IF(ISERROR(VLOOKUP($B84,Rose!L$4:Q$32,4,FALSE)),,VLOOKUP($B84,Rose!L$4:Q$32,4,FALSE))</f>
        <v>0</v>
      </c>
      <c r="U84" s="11">
        <f>IF(ISERROR(VLOOKUP($B84,Rose!S$4:X$32,4,FALSE)),,VLOOKUP($B84,Rose!S$4:X$32,4,FALSE))</f>
        <v>0</v>
      </c>
      <c r="V84" s="11">
        <f>IF(ISERROR(VLOOKUP($B84,Rose!Z$4:AE$32,4,FALSE)),,VLOOKUP($B84,Rose!Z$4:AE$32,4,FALSE))</f>
        <v>0</v>
      </c>
      <c r="W84" s="11">
        <f>IF(ISERROR(VLOOKUP($B84,Rose!AG$4:AL$32,4,FALSE)),,VLOOKUP($B84,Rose!AG$4:AL$32,4,FALSE))</f>
        <v>0</v>
      </c>
      <c r="X84" s="11">
        <f>IF(ISERROR(VLOOKUP($B84,Rose!AN$4:AS$32,4,FALSE)),,VLOOKUP($B84,Rose!AN$4:AS$32,4,FALSE))</f>
        <v>0</v>
      </c>
      <c r="Y84" s="11">
        <f>IF(ISERROR(VLOOKUP($B84,Rose!AU$4:AZ$32,4,FALSE)),,VLOOKUP($B84,Rose!AU$4:AZ$32,4,FALSE))</f>
        <v>0</v>
      </c>
      <c r="Z84" s="11">
        <f>IF(ISERROR(VLOOKUP($B84,Rose!BB$4:BG$32,4,FALSE)),,VLOOKUP($B84,Rose!BB$4:BG$32,4,FALSE))</f>
        <v>0</v>
      </c>
      <c r="AA84" s="11">
        <f>IF(ISERROR(VLOOKUP($B84,Rose!BI$4:BN$32,4,FALSE)),,VLOOKUP($B84,Rose!BI$4:BN$32,4,FALSE))</f>
        <v>0</v>
      </c>
      <c r="AB84" s="11">
        <f>IF(ISERROR(VLOOKUP($B84,Rose!BP$4:BU$32,4,FALSE)),,VLOOKUP($B84,Rose!BP$4:BU$32,4,FALSE))</f>
        <v>0</v>
      </c>
    </row>
    <row r="85" spans="1:28" ht="20" customHeight="1" x14ac:dyDescent="0.15">
      <c r="A85" s="11" t="s">
        <v>37</v>
      </c>
      <c r="B85" s="11" t="s">
        <v>445</v>
      </c>
      <c r="C85" s="11" t="s">
        <v>98</v>
      </c>
      <c r="D85" s="11">
        <v>36</v>
      </c>
      <c r="E85" s="11">
        <v>23</v>
      </c>
      <c r="F85" s="11">
        <v>5.9402200000000001</v>
      </c>
      <c r="G85" s="11">
        <v>6.1793500000000003</v>
      </c>
      <c r="H85" s="11">
        <v>2</v>
      </c>
      <c r="I85" s="11">
        <v>0</v>
      </c>
      <c r="J85" s="11">
        <v>0</v>
      </c>
      <c r="K85" s="11">
        <v>0</v>
      </c>
      <c r="L85" s="11">
        <v>2</v>
      </c>
      <c r="M85" s="11">
        <v>4</v>
      </c>
      <c r="N85" s="11">
        <v>0</v>
      </c>
      <c r="O85" s="11">
        <v>0</v>
      </c>
      <c r="Q85" s="13"/>
      <c r="R85" s="13"/>
      <c r="S85" s="11">
        <f>IF(ISERROR(VLOOKUP($B85,Rose!D$4:J$32,4,FALSE)),,VLOOKUP($B85,Rose!D$4:J$32,4,FALSE))</f>
        <v>1</v>
      </c>
      <c r="T85" s="11">
        <f>IF(ISERROR(VLOOKUP($B85,Rose!L$4:Q$32,4,FALSE)),,VLOOKUP($B85,Rose!L$4:Q$32,4,FALSE))</f>
        <v>0</v>
      </c>
      <c r="U85" s="11">
        <f>IF(ISERROR(VLOOKUP($B85,Rose!S$4:X$32,4,FALSE)),,VLOOKUP($B85,Rose!S$4:X$32,4,FALSE))</f>
        <v>0</v>
      </c>
      <c r="V85" s="11">
        <f>IF(ISERROR(VLOOKUP($B85,Rose!Z$4:AE$32,4,FALSE)),,VLOOKUP($B85,Rose!Z$4:AE$32,4,FALSE))</f>
        <v>0</v>
      </c>
      <c r="W85" s="11">
        <f>IF(ISERROR(VLOOKUP($B85,Rose!AG$4:AL$32,4,FALSE)),,VLOOKUP($B85,Rose!AG$4:AL$32,4,FALSE))</f>
        <v>0</v>
      </c>
      <c r="X85" s="11">
        <f>IF(ISERROR(VLOOKUP($B85,Rose!AN$4:AS$32,4,FALSE)),,VLOOKUP($B85,Rose!AN$4:AS$32,4,FALSE))</f>
        <v>0</v>
      </c>
      <c r="Y85" s="11">
        <f>IF(ISERROR(VLOOKUP($B85,Rose!AU$4:AZ$32,4,FALSE)),,VLOOKUP($B85,Rose!AU$4:AZ$32,4,FALSE))</f>
        <v>0</v>
      </c>
      <c r="Z85" s="11">
        <f>IF(ISERROR(VLOOKUP($B85,Rose!BB$4:BG$32,4,FALSE)),,VLOOKUP($B85,Rose!BB$4:BG$32,4,FALSE))</f>
        <v>0</v>
      </c>
      <c r="AA85" s="11">
        <f>IF(ISERROR(VLOOKUP($B85,Rose!BI$4:BN$32,4,FALSE)),,VLOOKUP($B85,Rose!BI$4:BN$32,4,FALSE))</f>
        <v>0</v>
      </c>
      <c r="AB85" s="11">
        <f>IF(ISERROR(VLOOKUP($B85,Rose!BP$4:BU$32,4,FALSE)),,VLOOKUP($B85,Rose!BP$4:BU$32,4,FALSE))</f>
        <v>0</v>
      </c>
    </row>
    <row r="86" spans="1:28" ht="20" customHeight="1" x14ac:dyDescent="0.15">
      <c r="A86" s="11" t="s">
        <v>37</v>
      </c>
      <c r="B86" s="11" t="s">
        <v>653</v>
      </c>
      <c r="C86" s="11" t="s">
        <v>664</v>
      </c>
      <c r="D86" s="11">
        <v>7</v>
      </c>
      <c r="E86" s="11">
        <v>1</v>
      </c>
      <c r="F86" s="11">
        <v>6</v>
      </c>
      <c r="G86" s="11">
        <v>6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Q86" s="13"/>
      <c r="R86" s="13"/>
      <c r="S86" s="11">
        <f>IF(ISERROR(VLOOKUP($B86,Rose!D$4:J$32,4,FALSE)),,VLOOKUP($B86,Rose!D$4:J$32,4,FALSE))</f>
        <v>0</v>
      </c>
      <c r="T86" s="11">
        <f>IF(ISERROR(VLOOKUP($B86,Rose!L$4:Q$32,4,FALSE)),,VLOOKUP($B86,Rose!L$4:Q$32,4,FALSE))</f>
        <v>0</v>
      </c>
      <c r="U86" s="11">
        <f>IF(ISERROR(VLOOKUP($B86,Rose!S$4:X$32,4,FALSE)),,VLOOKUP($B86,Rose!S$4:X$32,4,FALSE))</f>
        <v>0</v>
      </c>
      <c r="V86" s="11">
        <f>IF(ISERROR(VLOOKUP($B86,Rose!Z$4:AE$32,4,FALSE)),,VLOOKUP($B86,Rose!Z$4:AE$32,4,FALSE))</f>
        <v>0</v>
      </c>
      <c r="W86" s="11">
        <f>IF(ISERROR(VLOOKUP($B86,Rose!AG$4:AL$32,4,FALSE)),,VLOOKUP($B86,Rose!AG$4:AL$32,4,FALSE))</f>
        <v>0</v>
      </c>
      <c r="X86" s="11">
        <f>IF(ISERROR(VLOOKUP($B86,Rose!AN$4:AS$32,4,FALSE)),,VLOOKUP($B86,Rose!AN$4:AS$32,4,FALSE))</f>
        <v>0</v>
      </c>
      <c r="Y86" s="11">
        <f>IF(ISERROR(VLOOKUP($B86,Rose!AU$4:AZ$32,4,FALSE)),,VLOOKUP($B86,Rose!AU$4:AZ$32,4,FALSE))</f>
        <v>0</v>
      </c>
      <c r="Z86" s="11">
        <f>IF(ISERROR(VLOOKUP($B86,Rose!BB$4:BG$32,4,FALSE)),,VLOOKUP($B86,Rose!BB$4:BG$32,4,FALSE))</f>
        <v>0</v>
      </c>
      <c r="AA86" s="11">
        <f>IF(ISERROR(VLOOKUP($B86,Rose!BI$4:BN$32,4,FALSE)),,VLOOKUP($B86,Rose!BI$4:BN$32,4,FALSE))</f>
        <v>0</v>
      </c>
      <c r="AB86" s="11">
        <f>IF(ISERROR(VLOOKUP($B86,Rose!BP$4:BU$32,4,FALSE)),,VLOOKUP($B86,Rose!BP$4:BU$32,4,FALSE))</f>
        <v>0</v>
      </c>
    </row>
    <row r="87" spans="1:28" ht="20" customHeight="1" x14ac:dyDescent="0.15">
      <c r="A87" s="11" t="s">
        <v>37</v>
      </c>
      <c r="B87" s="11" t="s">
        <v>280</v>
      </c>
      <c r="C87" s="11" t="s">
        <v>94</v>
      </c>
      <c r="D87" s="11">
        <v>30</v>
      </c>
      <c r="E87" s="11">
        <v>6</v>
      </c>
      <c r="F87" s="11">
        <v>5.7083300000000001</v>
      </c>
      <c r="G87" s="11">
        <v>5.5958300000000003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1</v>
      </c>
      <c r="N87" s="11">
        <v>0</v>
      </c>
      <c r="O87" s="11">
        <v>0</v>
      </c>
      <c r="Q87" s="13"/>
      <c r="R87" s="13"/>
      <c r="S87" s="11">
        <f>IF(ISERROR(VLOOKUP($B87,Rose!D$4:J$32,4,FALSE)),,VLOOKUP($B87,Rose!D$4:J$32,4,FALSE))</f>
        <v>0</v>
      </c>
      <c r="T87" s="11">
        <f>IF(ISERROR(VLOOKUP($B87,Rose!L$4:Q$32,4,FALSE)),,VLOOKUP($B87,Rose!L$4:Q$32,4,FALSE))</f>
        <v>0</v>
      </c>
      <c r="U87" s="11">
        <f>IF(ISERROR(VLOOKUP($B87,Rose!S$4:X$32,4,FALSE)),,VLOOKUP($B87,Rose!S$4:X$32,4,FALSE))</f>
        <v>0</v>
      </c>
      <c r="V87" s="11">
        <f>IF(ISERROR(VLOOKUP($B87,Rose!Z$4:AE$32,4,FALSE)),,VLOOKUP($B87,Rose!Z$4:AE$32,4,FALSE))</f>
        <v>0</v>
      </c>
      <c r="W87" s="11">
        <f>IF(ISERROR(VLOOKUP($B87,Rose!AG$4:AL$32,4,FALSE)),,VLOOKUP($B87,Rose!AG$4:AL$32,4,FALSE))</f>
        <v>0</v>
      </c>
      <c r="X87" s="11">
        <f>IF(ISERROR(VLOOKUP($B87,Rose!AN$4:AS$32,4,FALSE)),,VLOOKUP($B87,Rose!AN$4:AS$32,4,FALSE))</f>
        <v>0</v>
      </c>
      <c r="Y87" s="11">
        <f>IF(ISERROR(VLOOKUP($B87,Rose!AU$4:AZ$32,4,FALSE)),,VLOOKUP($B87,Rose!AU$4:AZ$32,4,FALSE))</f>
        <v>0</v>
      </c>
      <c r="Z87" s="11">
        <f>IF(ISERROR(VLOOKUP($B87,Rose!BB$4:BG$32,4,FALSE)),,VLOOKUP($B87,Rose!BB$4:BG$32,4,FALSE))</f>
        <v>0</v>
      </c>
      <c r="AA87" s="11">
        <f>IF(ISERROR(VLOOKUP($B87,Rose!BI$4:BN$32,4,FALSE)),,VLOOKUP($B87,Rose!BI$4:BN$32,4,FALSE))</f>
        <v>0</v>
      </c>
      <c r="AB87" s="11">
        <f>IF(ISERROR(VLOOKUP($B87,Rose!BP$4:BU$32,4,FALSE)),,VLOOKUP($B87,Rose!BP$4:BU$32,4,FALSE))</f>
        <v>0</v>
      </c>
    </row>
    <row r="88" spans="1:28" ht="20" customHeight="1" x14ac:dyDescent="0.15">
      <c r="A88" s="11" t="s">
        <v>37</v>
      </c>
      <c r="B88" s="11" t="s">
        <v>448</v>
      </c>
      <c r="C88" s="11" t="s">
        <v>664</v>
      </c>
      <c r="D88" s="11">
        <v>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Q88" s="13"/>
      <c r="R88" s="13"/>
      <c r="S88" s="11">
        <f>IF(ISERROR(VLOOKUP($B88,Rose!D$4:J$32,4,FALSE)),,VLOOKUP($B88,Rose!D$4:J$32,4,FALSE))</f>
        <v>0</v>
      </c>
      <c r="T88" s="11">
        <f>IF(ISERROR(VLOOKUP($B88,Rose!L$4:Q$32,4,FALSE)),,VLOOKUP($B88,Rose!L$4:Q$32,4,FALSE))</f>
        <v>0</v>
      </c>
      <c r="U88" s="11">
        <f>IF(ISERROR(VLOOKUP($B88,Rose!S$4:X$32,4,FALSE)),,VLOOKUP($B88,Rose!S$4:X$32,4,FALSE))</f>
        <v>0</v>
      </c>
      <c r="V88" s="11">
        <f>IF(ISERROR(VLOOKUP($B88,Rose!Z$4:AE$32,4,FALSE)),,VLOOKUP($B88,Rose!Z$4:AE$32,4,FALSE))</f>
        <v>0</v>
      </c>
      <c r="W88" s="11">
        <f>IF(ISERROR(VLOOKUP($B88,Rose!AG$4:AL$32,4,FALSE)),,VLOOKUP($B88,Rose!AG$4:AL$32,4,FALSE))</f>
        <v>0</v>
      </c>
      <c r="X88" s="11">
        <f>IF(ISERROR(VLOOKUP($B88,Rose!AN$4:AS$32,4,FALSE)),,VLOOKUP($B88,Rose!AN$4:AS$32,4,FALSE))</f>
        <v>0</v>
      </c>
      <c r="Y88" s="11">
        <f>IF(ISERROR(VLOOKUP($B88,Rose!AU$4:AZ$32,4,FALSE)),,VLOOKUP($B88,Rose!AU$4:AZ$32,4,FALSE))</f>
        <v>0</v>
      </c>
      <c r="Z88" s="11">
        <f>IF(ISERROR(VLOOKUP($B88,Rose!BB$4:BG$32,4,FALSE)),,VLOOKUP($B88,Rose!BB$4:BG$32,4,FALSE))</f>
        <v>0</v>
      </c>
      <c r="AA88" s="11">
        <f>IF(ISERROR(VLOOKUP($B88,Rose!BI$4:BN$32,4,FALSE)),,VLOOKUP($B88,Rose!BI$4:BN$32,4,FALSE))</f>
        <v>0</v>
      </c>
      <c r="AB88" s="11">
        <f>IF(ISERROR(VLOOKUP($B88,Rose!BP$4:BU$32,4,FALSE)),,VLOOKUP($B88,Rose!BP$4:BU$32,4,FALSE))</f>
        <v>0</v>
      </c>
    </row>
    <row r="89" spans="1:28" ht="20" customHeight="1" x14ac:dyDescent="0.15">
      <c r="A89" s="11" t="s">
        <v>37</v>
      </c>
      <c r="B89" s="11" t="s">
        <v>325</v>
      </c>
      <c r="C89" s="11" t="s">
        <v>99</v>
      </c>
      <c r="D89" s="11">
        <v>21</v>
      </c>
      <c r="E89" s="11">
        <v>14</v>
      </c>
      <c r="F89" s="11">
        <v>5.96577</v>
      </c>
      <c r="G89" s="11">
        <v>6.0487000000000002</v>
      </c>
      <c r="H89" s="11">
        <v>0</v>
      </c>
      <c r="I89" s="11">
        <v>0</v>
      </c>
      <c r="J89" s="11">
        <v>0</v>
      </c>
      <c r="K89" s="11">
        <v>0</v>
      </c>
      <c r="L89" s="11">
        <v>1</v>
      </c>
      <c r="M89" s="11">
        <v>0</v>
      </c>
      <c r="N89" s="11">
        <v>0</v>
      </c>
      <c r="O89" s="11">
        <v>0</v>
      </c>
      <c r="Q89" s="13"/>
      <c r="R89" s="13"/>
      <c r="S89" s="11">
        <f>IF(ISERROR(VLOOKUP($B89,Rose!D$4:J$32,4,FALSE)),,VLOOKUP($B89,Rose!D$4:J$32,4,FALSE))</f>
        <v>0</v>
      </c>
      <c r="T89" s="11">
        <f>IF(ISERROR(VLOOKUP($B89,Rose!L$4:Q$32,4,FALSE)),,VLOOKUP($B89,Rose!L$4:Q$32,4,FALSE))</f>
        <v>0</v>
      </c>
      <c r="U89" s="11">
        <f>IF(ISERROR(VLOOKUP($B89,Rose!S$4:X$32,4,FALSE)),,VLOOKUP($B89,Rose!S$4:X$32,4,FALSE))</f>
        <v>0</v>
      </c>
      <c r="V89" s="11">
        <f>IF(ISERROR(VLOOKUP($B89,Rose!Z$4:AE$32,4,FALSE)),,VLOOKUP($B89,Rose!Z$4:AE$32,4,FALSE))</f>
        <v>0</v>
      </c>
      <c r="W89" s="11">
        <f>IF(ISERROR(VLOOKUP($B89,Rose!AG$4:AL$32,4,FALSE)),,VLOOKUP($B89,Rose!AG$4:AL$32,4,FALSE))</f>
        <v>0</v>
      </c>
      <c r="X89" s="11">
        <f>IF(ISERROR(VLOOKUP($B89,Rose!AN$4:AS$32,4,FALSE)),,VLOOKUP($B89,Rose!AN$4:AS$32,4,FALSE))</f>
        <v>0</v>
      </c>
      <c r="Y89" s="11">
        <f>IF(ISERROR(VLOOKUP($B89,Rose!AU$4:AZ$32,4,FALSE)),,VLOOKUP($B89,Rose!AU$4:AZ$32,4,FALSE))</f>
        <v>0</v>
      </c>
      <c r="Z89" s="11">
        <f>IF(ISERROR(VLOOKUP($B89,Rose!BB$4:BG$32,4,FALSE)),,VLOOKUP($B89,Rose!BB$4:BG$32,4,FALSE))</f>
        <v>0</v>
      </c>
      <c r="AA89" s="11">
        <f>IF(ISERROR(VLOOKUP($B89,Rose!BI$4:BN$32,4,FALSE)),,VLOOKUP($B89,Rose!BI$4:BN$32,4,FALSE))</f>
        <v>0</v>
      </c>
      <c r="AB89" s="11">
        <f>IF(ISERROR(VLOOKUP($B89,Rose!BP$4:BU$32,4,FALSE)),,VLOOKUP($B89,Rose!BP$4:BU$32,4,FALSE))</f>
        <v>0</v>
      </c>
    </row>
    <row r="90" spans="1:28" ht="20" customHeight="1" x14ac:dyDescent="0.15">
      <c r="A90" s="11" t="s">
        <v>37</v>
      </c>
      <c r="B90" s="11" t="s">
        <v>453</v>
      </c>
      <c r="C90" s="11" t="s">
        <v>246</v>
      </c>
      <c r="D90" s="11">
        <v>18</v>
      </c>
      <c r="E90" s="11">
        <v>10</v>
      </c>
      <c r="F90" s="11">
        <v>5.7125000000000004</v>
      </c>
      <c r="G90" s="11">
        <v>5.9124999999999996</v>
      </c>
      <c r="H90" s="11">
        <v>1</v>
      </c>
      <c r="I90" s="11">
        <v>0</v>
      </c>
      <c r="J90" s="11">
        <v>0</v>
      </c>
      <c r="K90" s="11">
        <v>0</v>
      </c>
      <c r="L90" s="11">
        <v>0</v>
      </c>
      <c r="M90" s="11">
        <v>2</v>
      </c>
      <c r="N90" s="11">
        <v>0</v>
      </c>
      <c r="O90" s="11">
        <v>0</v>
      </c>
      <c r="Q90" s="13"/>
      <c r="R90" s="13"/>
      <c r="S90" s="11">
        <f>IF(ISERROR(VLOOKUP($B90,Rose!D$4:J$32,4,FALSE)),,VLOOKUP($B90,Rose!D$4:J$32,4,FALSE))</f>
        <v>0</v>
      </c>
      <c r="T90" s="11">
        <f>IF(ISERROR(VLOOKUP($B90,Rose!L$4:Q$32,4,FALSE)),,VLOOKUP($B90,Rose!L$4:Q$32,4,FALSE))</f>
        <v>0</v>
      </c>
      <c r="U90" s="11">
        <f>IF(ISERROR(VLOOKUP($B90,Rose!S$4:X$32,4,FALSE)),,VLOOKUP($B90,Rose!S$4:X$32,4,FALSE))</f>
        <v>0</v>
      </c>
      <c r="V90" s="11">
        <f>IF(ISERROR(VLOOKUP($B90,Rose!Z$4:AE$32,4,FALSE)),,VLOOKUP($B90,Rose!Z$4:AE$32,4,FALSE))</f>
        <v>0</v>
      </c>
      <c r="W90" s="11">
        <f>IF(ISERROR(VLOOKUP($B90,Rose!AG$4:AL$32,4,FALSE)),,VLOOKUP($B90,Rose!AG$4:AL$32,4,FALSE))</f>
        <v>0</v>
      </c>
      <c r="X90" s="11">
        <f>IF(ISERROR(VLOOKUP($B90,Rose!AN$4:AS$32,4,FALSE)),,VLOOKUP($B90,Rose!AN$4:AS$32,4,FALSE))</f>
        <v>0</v>
      </c>
      <c r="Y90" s="11">
        <f>IF(ISERROR(VLOOKUP($B90,Rose!AU$4:AZ$32,4,FALSE)),,VLOOKUP($B90,Rose!AU$4:AZ$32,4,FALSE))</f>
        <v>0</v>
      </c>
      <c r="Z90" s="11">
        <f>IF(ISERROR(VLOOKUP($B90,Rose!BB$4:BG$32,4,FALSE)),,VLOOKUP($B90,Rose!BB$4:BG$32,4,FALSE))</f>
        <v>0</v>
      </c>
      <c r="AA90" s="11">
        <f>IF(ISERROR(VLOOKUP($B90,Rose!BI$4:BN$32,4,FALSE)),,VLOOKUP($B90,Rose!BI$4:BN$32,4,FALSE))</f>
        <v>0</v>
      </c>
      <c r="AB90" s="11">
        <f>IF(ISERROR(VLOOKUP($B90,Rose!BP$4:BU$32,4,FALSE)),,VLOOKUP($B90,Rose!BP$4:BU$32,4,FALSE))</f>
        <v>0</v>
      </c>
    </row>
    <row r="91" spans="1:28" ht="20" customHeight="1" x14ac:dyDescent="0.15">
      <c r="A91" s="11" t="s">
        <v>37</v>
      </c>
      <c r="B91" s="11" t="s">
        <v>222</v>
      </c>
      <c r="C91" s="11" t="s">
        <v>95</v>
      </c>
      <c r="D91" s="11">
        <v>72</v>
      </c>
      <c r="E91" s="11">
        <v>22</v>
      </c>
      <c r="F91" s="11">
        <v>6.4431799999999999</v>
      </c>
      <c r="G91" s="11">
        <v>8.0795499999999993</v>
      </c>
      <c r="H91" s="11">
        <v>13</v>
      </c>
      <c r="I91" s="11">
        <v>0</v>
      </c>
      <c r="J91" s="11">
        <v>0</v>
      </c>
      <c r="K91" s="11">
        <v>1</v>
      </c>
      <c r="L91" s="11">
        <v>2</v>
      </c>
      <c r="M91" s="11">
        <v>3</v>
      </c>
      <c r="N91" s="11">
        <v>0</v>
      </c>
      <c r="O91" s="11">
        <v>0</v>
      </c>
      <c r="Q91" s="13"/>
      <c r="R91" s="13"/>
      <c r="S91" s="11">
        <f>IF(ISERROR(VLOOKUP($B91,Rose!D$4:J$32,4,FALSE)),,VLOOKUP($B91,Rose!D$4:J$32,4,FALSE))</f>
        <v>0</v>
      </c>
      <c r="T91" s="11">
        <f>IF(ISERROR(VLOOKUP($B91,Rose!L$4:Q$32,4,FALSE)),,VLOOKUP($B91,Rose!L$4:Q$32,4,FALSE))</f>
        <v>0</v>
      </c>
      <c r="U91" s="11">
        <f>IF(ISERROR(VLOOKUP($B91,Rose!S$4:X$32,4,FALSE)),,VLOOKUP($B91,Rose!S$4:X$32,4,FALSE))</f>
        <v>0</v>
      </c>
      <c r="V91" s="11">
        <f>IF(ISERROR(VLOOKUP($B91,Rose!Z$4:AE$32,4,FALSE)),,VLOOKUP($B91,Rose!Z$4:AE$32,4,FALSE))</f>
        <v>0</v>
      </c>
      <c r="W91" s="11">
        <f>IF(ISERROR(VLOOKUP($B91,Rose!AG$4:AL$32,4,FALSE)),,VLOOKUP($B91,Rose!AG$4:AL$32,4,FALSE))</f>
        <v>0</v>
      </c>
      <c r="X91" s="11">
        <f>IF(ISERROR(VLOOKUP($B91,Rose!AN$4:AS$32,4,FALSE)),,VLOOKUP($B91,Rose!AN$4:AS$32,4,FALSE))</f>
        <v>0</v>
      </c>
      <c r="Y91" s="11">
        <f>IF(ISERROR(VLOOKUP($B91,Rose!AU$4:AZ$32,4,FALSE)),,VLOOKUP($B91,Rose!AU$4:AZ$32,4,FALSE))</f>
        <v>0</v>
      </c>
      <c r="Z91" s="11">
        <f>IF(ISERROR(VLOOKUP($B91,Rose!BB$4:BG$32,4,FALSE)),,VLOOKUP($B91,Rose!BB$4:BG$32,4,FALSE))</f>
        <v>0</v>
      </c>
      <c r="AA91" s="11">
        <f>IF(ISERROR(VLOOKUP($B91,Rose!BI$4:BN$32,4,FALSE)),,VLOOKUP($B91,Rose!BI$4:BN$32,4,FALSE))</f>
        <v>0</v>
      </c>
      <c r="AB91" s="11">
        <f>IF(ISERROR(VLOOKUP($B91,Rose!BP$4:BU$32,4,FALSE)),,VLOOKUP($B91,Rose!BP$4:BU$32,4,FALSE))</f>
        <v>90</v>
      </c>
    </row>
    <row r="92" spans="1:28" ht="20" customHeight="1" x14ac:dyDescent="0.15">
      <c r="A92" s="11" t="s">
        <v>37</v>
      </c>
      <c r="B92" s="11" t="s">
        <v>403</v>
      </c>
      <c r="C92" s="11" t="s">
        <v>194</v>
      </c>
      <c r="D92" s="11">
        <v>29</v>
      </c>
      <c r="E92" s="11">
        <v>16</v>
      </c>
      <c r="F92" s="11">
        <v>5.8664399999999999</v>
      </c>
      <c r="G92" s="11">
        <v>5.9087800000000001</v>
      </c>
      <c r="H92" s="11">
        <v>0</v>
      </c>
      <c r="I92" s="11">
        <v>0</v>
      </c>
      <c r="J92" s="11">
        <v>0</v>
      </c>
      <c r="K92" s="11">
        <v>0</v>
      </c>
      <c r="L92" s="11">
        <v>1</v>
      </c>
      <c r="M92" s="11">
        <v>1</v>
      </c>
      <c r="N92" s="11">
        <v>0</v>
      </c>
      <c r="O92" s="11">
        <v>0</v>
      </c>
      <c r="Q92" s="13"/>
      <c r="R92" s="13"/>
      <c r="S92" s="11">
        <f>IF(ISERROR(VLOOKUP($B92,Rose!D$4:J$32,4,FALSE)),,VLOOKUP($B92,Rose!D$4:J$32,4,FALSE))</f>
        <v>0</v>
      </c>
      <c r="T92" s="11">
        <f>IF(ISERROR(VLOOKUP($B92,Rose!L$4:Q$32,4,FALSE)),,VLOOKUP($B92,Rose!L$4:Q$32,4,FALSE))</f>
        <v>0</v>
      </c>
      <c r="U92" s="11">
        <f>IF(ISERROR(VLOOKUP($B92,Rose!S$4:X$32,4,FALSE)),,VLOOKUP($B92,Rose!S$4:X$32,4,FALSE))</f>
        <v>0</v>
      </c>
      <c r="V92" s="11">
        <f>IF(ISERROR(VLOOKUP($B92,Rose!Z$4:AE$32,4,FALSE)),,VLOOKUP($B92,Rose!Z$4:AE$32,4,FALSE))</f>
        <v>0</v>
      </c>
      <c r="W92" s="11">
        <f>IF(ISERROR(VLOOKUP($B92,Rose!AG$4:AL$32,4,FALSE)),,VLOOKUP($B92,Rose!AG$4:AL$32,4,FALSE))</f>
        <v>0</v>
      </c>
      <c r="X92" s="11">
        <f>IF(ISERROR(VLOOKUP($B92,Rose!AN$4:AS$32,4,FALSE)),,VLOOKUP($B92,Rose!AN$4:AS$32,4,FALSE))</f>
        <v>0</v>
      </c>
      <c r="Y92" s="11">
        <f>IF(ISERROR(VLOOKUP($B92,Rose!AU$4:AZ$32,4,FALSE)),,VLOOKUP($B92,Rose!AU$4:AZ$32,4,FALSE))</f>
        <v>0</v>
      </c>
      <c r="Z92" s="11">
        <f>IF(ISERROR(VLOOKUP($B92,Rose!BB$4:BG$32,4,FALSE)),,VLOOKUP($B92,Rose!BB$4:BG$32,4,FALSE))</f>
        <v>0</v>
      </c>
      <c r="AA92" s="11">
        <f>IF(ISERROR(VLOOKUP($B92,Rose!BI$4:BN$32,4,FALSE)),,VLOOKUP($B92,Rose!BI$4:BN$32,4,FALSE))</f>
        <v>0</v>
      </c>
      <c r="AB92" s="11">
        <f>IF(ISERROR(VLOOKUP($B92,Rose!BP$4:BU$32,4,FALSE)),,VLOOKUP($B92,Rose!BP$4:BU$32,4,FALSE))</f>
        <v>0</v>
      </c>
    </row>
    <row r="93" spans="1:28" ht="20" customHeight="1" x14ac:dyDescent="0.15">
      <c r="A93" s="11" t="s">
        <v>37</v>
      </c>
      <c r="B93" s="11" t="s">
        <v>658</v>
      </c>
      <c r="C93" s="11" t="s">
        <v>517</v>
      </c>
      <c r="D93" s="11">
        <v>1</v>
      </c>
      <c r="E93" s="11">
        <v>1</v>
      </c>
      <c r="F93" s="11">
        <v>6.125</v>
      </c>
      <c r="G93" s="11">
        <v>6.125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Q93" s="13"/>
      <c r="R93" s="13"/>
      <c r="S93" s="11">
        <f>IF(ISERROR(VLOOKUP($B93,Rose!D$4:J$32,4,FALSE)),,VLOOKUP($B93,Rose!D$4:J$32,4,FALSE))</f>
        <v>0</v>
      </c>
      <c r="T93" s="11">
        <f>IF(ISERROR(VLOOKUP($B93,Rose!L$4:Q$32,4,FALSE)),,VLOOKUP($B93,Rose!L$4:Q$32,4,FALSE))</f>
        <v>0</v>
      </c>
      <c r="U93" s="11">
        <f>IF(ISERROR(VLOOKUP($B93,Rose!S$4:X$32,4,FALSE)),,VLOOKUP($B93,Rose!S$4:X$32,4,FALSE))</f>
        <v>0</v>
      </c>
      <c r="V93" s="11">
        <f>IF(ISERROR(VLOOKUP($B93,Rose!Z$4:AE$32,4,FALSE)),,VLOOKUP($B93,Rose!Z$4:AE$32,4,FALSE))</f>
        <v>0</v>
      </c>
      <c r="W93" s="11">
        <f>IF(ISERROR(VLOOKUP($B93,Rose!AG$4:AL$32,4,FALSE)),,VLOOKUP($B93,Rose!AG$4:AL$32,4,FALSE))</f>
        <v>0</v>
      </c>
      <c r="X93" s="11">
        <f>IF(ISERROR(VLOOKUP($B93,Rose!AN$4:AS$32,4,FALSE)),,VLOOKUP($B93,Rose!AN$4:AS$32,4,FALSE))</f>
        <v>0</v>
      </c>
      <c r="Y93" s="11">
        <f>IF(ISERROR(VLOOKUP($B93,Rose!AU$4:AZ$32,4,FALSE)),,VLOOKUP($B93,Rose!AU$4:AZ$32,4,FALSE))</f>
        <v>0</v>
      </c>
      <c r="Z93" s="11">
        <f>IF(ISERROR(VLOOKUP($B93,Rose!BB$4:BG$32,4,FALSE)),,VLOOKUP($B93,Rose!BB$4:BG$32,4,FALSE))</f>
        <v>0</v>
      </c>
      <c r="AA93" s="11">
        <f>IF(ISERROR(VLOOKUP($B93,Rose!BI$4:BN$32,4,FALSE)),,VLOOKUP($B93,Rose!BI$4:BN$32,4,FALSE))</f>
        <v>0</v>
      </c>
      <c r="AB93" s="11">
        <f>IF(ISERROR(VLOOKUP($B93,Rose!BP$4:BU$32,4,FALSE)),,VLOOKUP($B93,Rose!BP$4:BU$32,4,FALSE))</f>
        <v>0</v>
      </c>
    </row>
    <row r="94" spans="1:28" ht="20" customHeight="1" x14ac:dyDescent="0.15">
      <c r="A94" s="11" t="s">
        <v>37</v>
      </c>
      <c r="B94" s="11" t="s">
        <v>454</v>
      </c>
      <c r="C94" s="11" t="s">
        <v>246</v>
      </c>
      <c r="D94" s="11">
        <v>39</v>
      </c>
      <c r="E94" s="11">
        <v>23</v>
      </c>
      <c r="F94" s="11">
        <v>5.9402200000000001</v>
      </c>
      <c r="G94" s="11">
        <v>6.8097799999999999</v>
      </c>
      <c r="H94" s="11">
        <v>7</v>
      </c>
      <c r="I94" s="11">
        <v>0</v>
      </c>
      <c r="J94" s="11">
        <v>0</v>
      </c>
      <c r="K94" s="11">
        <v>1</v>
      </c>
      <c r="L94" s="11">
        <v>3</v>
      </c>
      <c r="M94" s="11">
        <v>2</v>
      </c>
      <c r="N94" s="11">
        <v>0</v>
      </c>
      <c r="O94" s="11">
        <v>0</v>
      </c>
      <c r="Q94" s="13"/>
      <c r="R94" s="13"/>
      <c r="S94" s="11">
        <f>IF(ISERROR(VLOOKUP($B94,Rose!D$4:J$32,4,FALSE)),,VLOOKUP($B94,Rose!D$4:J$32,4,FALSE))</f>
        <v>0</v>
      </c>
      <c r="T94" s="11">
        <f>IF(ISERROR(VLOOKUP($B94,Rose!L$4:Q$32,4,FALSE)),,VLOOKUP($B94,Rose!L$4:Q$32,4,FALSE))</f>
        <v>0</v>
      </c>
      <c r="U94" s="11">
        <f>IF(ISERROR(VLOOKUP($B94,Rose!S$4:X$32,4,FALSE)),,VLOOKUP($B94,Rose!S$4:X$32,4,FALSE))</f>
        <v>0</v>
      </c>
      <c r="V94" s="11">
        <f>IF(ISERROR(VLOOKUP($B94,Rose!Z$4:AE$32,4,FALSE)),,VLOOKUP($B94,Rose!Z$4:AE$32,4,FALSE))</f>
        <v>0</v>
      </c>
      <c r="W94" s="11">
        <f>IF(ISERROR(VLOOKUP($B94,Rose!AG$4:AL$32,4,FALSE)),,VLOOKUP($B94,Rose!AG$4:AL$32,4,FALSE))</f>
        <v>0</v>
      </c>
      <c r="X94" s="11">
        <f>IF(ISERROR(VLOOKUP($B94,Rose!AN$4:AS$32,4,FALSE)),,VLOOKUP($B94,Rose!AN$4:AS$32,4,FALSE))</f>
        <v>0</v>
      </c>
      <c r="Y94" s="11">
        <f>IF(ISERROR(VLOOKUP($B94,Rose!AU$4:AZ$32,4,FALSE)),,VLOOKUP($B94,Rose!AU$4:AZ$32,4,FALSE))</f>
        <v>0</v>
      </c>
      <c r="Z94" s="11">
        <f>IF(ISERROR(VLOOKUP($B94,Rose!BB$4:BG$32,4,FALSE)),,VLOOKUP($B94,Rose!BB$4:BG$32,4,FALSE))</f>
        <v>0</v>
      </c>
      <c r="AA94" s="11">
        <f>IF(ISERROR(VLOOKUP($B94,Rose!BI$4:BN$32,4,FALSE)),,VLOOKUP($B94,Rose!BI$4:BN$32,4,FALSE))</f>
        <v>0</v>
      </c>
      <c r="AB94" s="11">
        <f>IF(ISERROR(VLOOKUP($B94,Rose!BP$4:BU$32,4,FALSE)),,VLOOKUP($B94,Rose!BP$4:BU$32,4,FALSE))</f>
        <v>21</v>
      </c>
    </row>
    <row r="95" spans="1:28" ht="20" customHeight="1" x14ac:dyDescent="0.15">
      <c r="A95" s="11" t="s">
        <v>37</v>
      </c>
      <c r="B95" s="11" t="s">
        <v>282</v>
      </c>
      <c r="C95" s="11" t="s">
        <v>664</v>
      </c>
      <c r="D95" s="11">
        <v>70</v>
      </c>
      <c r="E95" s="11">
        <v>17</v>
      </c>
      <c r="F95" s="11">
        <v>6.2058799999999996</v>
      </c>
      <c r="G95" s="11">
        <v>7.23529</v>
      </c>
      <c r="H95" s="11">
        <v>5</v>
      </c>
      <c r="I95" s="11">
        <v>0</v>
      </c>
      <c r="J95" s="11">
        <v>0</v>
      </c>
      <c r="K95" s="11">
        <v>0</v>
      </c>
      <c r="L95" s="11">
        <v>3</v>
      </c>
      <c r="M95" s="11">
        <v>1</v>
      </c>
      <c r="N95" s="11">
        <v>0</v>
      </c>
      <c r="O95" s="11">
        <v>0</v>
      </c>
      <c r="Q95" s="13"/>
      <c r="R95" s="13"/>
      <c r="S95" s="11">
        <f>IF(ISERROR(VLOOKUP($B95,Rose!D$4:J$32,4,FALSE)),,VLOOKUP($B95,Rose!D$4:J$32,4,FALSE))</f>
        <v>0</v>
      </c>
      <c r="T95" s="11">
        <f>IF(ISERROR(VLOOKUP($B95,Rose!L$4:Q$32,4,FALSE)),,VLOOKUP($B95,Rose!L$4:Q$32,4,FALSE))</f>
        <v>0</v>
      </c>
      <c r="U95" s="11">
        <f>IF(ISERROR(VLOOKUP($B95,Rose!S$4:X$32,4,FALSE)),,VLOOKUP($B95,Rose!S$4:X$32,4,FALSE))</f>
        <v>0</v>
      </c>
      <c r="V95" s="11">
        <f>IF(ISERROR(VLOOKUP($B95,Rose!Z$4:AE$32,4,FALSE)),,VLOOKUP($B95,Rose!Z$4:AE$32,4,FALSE))</f>
        <v>0</v>
      </c>
      <c r="W95" s="11">
        <f>IF(ISERROR(VLOOKUP($B95,Rose!AG$4:AL$32,4,FALSE)),,VLOOKUP($B95,Rose!AG$4:AL$32,4,FALSE))</f>
        <v>0</v>
      </c>
      <c r="X95" s="11">
        <f>IF(ISERROR(VLOOKUP($B95,Rose!AN$4:AS$32,4,FALSE)),,VLOOKUP($B95,Rose!AN$4:AS$32,4,FALSE))</f>
        <v>0</v>
      </c>
      <c r="Y95" s="11">
        <f>IF(ISERROR(VLOOKUP($B95,Rose!AU$4:AZ$32,4,FALSE)),,VLOOKUP($B95,Rose!AU$4:AZ$32,4,FALSE))</f>
        <v>0</v>
      </c>
      <c r="Z95" s="11">
        <f>IF(ISERROR(VLOOKUP($B95,Rose!BB$4:BG$32,4,FALSE)),,VLOOKUP($B95,Rose!BB$4:BG$32,4,FALSE))</f>
        <v>0</v>
      </c>
      <c r="AA95" s="11">
        <f>IF(ISERROR(VLOOKUP($B95,Rose!BI$4:BN$32,4,FALSE)),,VLOOKUP($B95,Rose!BI$4:BN$32,4,FALSE))</f>
        <v>0</v>
      </c>
      <c r="AB95" s="11">
        <f>IF(ISERROR(VLOOKUP($B95,Rose!BP$4:BU$32,4,FALSE)),,VLOOKUP($B95,Rose!BP$4:BU$32,4,FALSE))</f>
        <v>0</v>
      </c>
    </row>
    <row r="96" spans="1:28" ht="20" customHeight="1" x14ac:dyDescent="0.15">
      <c r="A96" s="11" t="s">
        <v>37</v>
      </c>
      <c r="B96" s="11" t="s">
        <v>850</v>
      </c>
      <c r="C96" s="11" t="s">
        <v>121</v>
      </c>
      <c r="D96" s="11">
        <v>1</v>
      </c>
      <c r="E96" s="11">
        <v>2</v>
      </c>
      <c r="F96" s="11">
        <v>5.375</v>
      </c>
      <c r="G96" s="11">
        <v>5.3125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1</v>
      </c>
      <c r="N96" s="11">
        <v>0</v>
      </c>
      <c r="O96" s="11">
        <v>0</v>
      </c>
      <c r="Q96" s="13"/>
      <c r="R96" s="13"/>
      <c r="S96" s="11">
        <f>IF(ISERROR(VLOOKUP($B96,Rose!D$4:J$32,4,FALSE)),,VLOOKUP($B96,Rose!D$4:J$32,4,FALSE))</f>
        <v>0</v>
      </c>
      <c r="T96" s="11">
        <f>IF(ISERROR(VLOOKUP($B96,Rose!L$4:Q$32,4,FALSE)),,VLOOKUP($B96,Rose!L$4:Q$32,4,FALSE))</f>
        <v>0</v>
      </c>
      <c r="U96" s="11">
        <f>IF(ISERROR(VLOOKUP($B96,Rose!S$4:X$32,4,FALSE)),,VLOOKUP($B96,Rose!S$4:X$32,4,FALSE))</f>
        <v>0</v>
      </c>
      <c r="V96" s="11">
        <f>IF(ISERROR(VLOOKUP($B96,Rose!Z$4:AE$32,4,FALSE)),,VLOOKUP($B96,Rose!Z$4:AE$32,4,FALSE))</f>
        <v>0</v>
      </c>
      <c r="W96" s="11">
        <f>IF(ISERROR(VLOOKUP($B96,Rose!AG$4:AL$32,4,FALSE)),,VLOOKUP($B96,Rose!AG$4:AL$32,4,FALSE))</f>
        <v>0</v>
      </c>
      <c r="X96" s="11">
        <f>IF(ISERROR(VLOOKUP($B96,Rose!AN$4:AS$32,4,FALSE)),,VLOOKUP($B96,Rose!AN$4:AS$32,4,FALSE))</f>
        <v>0</v>
      </c>
      <c r="Y96" s="11">
        <f>IF(ISERROR(VLOOKUP($B96,Rose!AU$4:AZ$32,4,FALSE)),,VLOOKUP($B96,Rose!AU$4:AZ$32,4,FALSE))</f>
        <v>0</v>
      </c>
      <c r="Z96" s="11">
        <f>IF(ISERROR(VLOOKUP($B96,Rose!BB$4:BG$32,4,FALSE)),,VLOOKUP($B96,Rose!BB$4:BG$32,4,FALSE))</f>
        <v>0</v>
      </c>
      <c r="AA96" s="11">
        <f>IF(ISERROR(VLOOKUP($B96,Rose!BI$4:BN$32,4,FALSE)),,VLOOKUP($B96,Rose!BI$4:BN$32,4,FALSE))</f>
        <v>0</v>
      </c>
      <c r="AB96" s="11">
        <f>IF(ISERROR(VLOOKUP($B96,Rose!BP$4:BU$32,4,FALSE)),,VLOOKUP($B96,Rose!BP$4:BU$32,4,FALSE))</f>
        <v>0</v>
      </c>
    </row>
    <row r="97" spans="1:28" ht="20" customHeight="1" x14ac:dyDescent="0.15">
      <c r="A97" s="11" t="s">
        <v>37</v>
      </c>
      <c r="B97" s="11" t="s">
        <v>397</v>
      </c>
      <c r="C97" s="11" t="s">
        <v>664</v>
      </c>
      <c r="D97" s="11">
        <v>28</v>
      </c>
      <c r="E97" s="11">
        <v>11</v>
      </c>
      <c r="F97" s="11">
        <v>5.7681800000000001</v>
      </c>
      <c r="G97" s="11">
        <v>5.7193199999999997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1</v>
      </c>
      <c r="N97" s="11">
        <v>0</v>
      </c>
      <c r="O97" s="11">
        <v>0</v>
      </c>
      <c r="Q97" s="13"/>
      <c r="R97" s="13"/>
      <c r="S97" s="11">
        <f>IF(ISERROR(VLOOKUP($B97,Rose!D$4:J$32,4,FALSE)),,VLOOKUP($B97,Rose!D$4:J$32,4,FALSE))</f>
        <v>0</v>
      </c>
      <c r="T97" s="11">
        <f>IF(ISERROR(VLOOKUP($B97,Rose!L$4:Q$32,4,FALSE)),,VLOOKUP($B97,Rose!L$4:Q$32,4,FALSE))</f>
        <v>0</v>
      </c>
      <c r="U97" s="11">
        <f>IF(ISERROR(VLOOKUP($B97,Rose!S$4:X$32,4,FALSE)),,VLOOKUP($B97,Rose!S$4:X$32,4,FALSE))</f>
        <v>0</v>
      </c>
      <c r="V97" s="11">
        <f>IF(ISERROR(VLOOKUP($B97,Rose!Z$4:AE$32,4,FALSE)),,VLOOKUP($B97,Rose!Z$4:AE$32,4,FALSE))</f>
        <v>0</v>
      </c>
      <c r="W97" s="11">
        <f>IF(ISERROR(VLOOKUP($B97,Rose!AG$4:AL$32,4,FALSE)),,VLOOKUP($B97,Rose!AG$4:AL$32,4,FALSE))</f>
        <v>0</v>
      </c>
      <c r="X97" s="11">
        <f>IF(ISERROR(VLOOKUP($B97,Rose!AN$4:AS$32,4,FALSE)),,VLOOKUP($B97,Rose!AN$4:AS$32,4,FALSE))</f>
        <v>0</v>
      </c>
      <c r="Y97" s="11">
        <f>IF(ISERROR(VLOOKUP($B97,Rose!AU$4:AZ$32,4,FALSE)),,VLOOKUP($B97,Rose!AU$4:AZ$32,4,FALSE))</f>
        <v>0</v>
      </c>
      <c r="Z97" s="11">
        <f>IF(ISERROR(VLOOKUP($B97,Rose!BB$4:BG$32,4,FALSE)),,VLOOKUP($B97,Rose!BB$4:BG$32,4,FALSE))</f>
        <v>0</v>
      </c>
      <c r="AA97" s="11">
        <f>IF(ISERROR(VLOOKUP($B97,Rose!BI$4:BN$32,4,FALSE)),,VLOOKUP($B97,Rose!BI$4:BN$32,4,FALSE))</f>
        <v>0</v>
      </c>
      <c r="AB97" s="11">
        <f>IF(ISERROR(VLOOKUP($B97,Rose!BP$4:BU$32,4,FALSE)),,VLOOKUP($B97,Rose!BP$4:BU$32,4,FALSE))</f>
        <v>0</v>
      </c>
    </row>
    <row r="98" spans="1:28" ht="20" customHeight="1" x14ac:dyDescent="0.15">
      <c r="A98" s="11" t="s">
        <v>37</v>
      </c>
      <c r="B98" s="11" t="s">
        <v>85</v>
      </c>
      <c r="C98" s="11" t="s">
        <v>664</v>
      </c>
      <c r="D98" s="11">
        <v>8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Q98" s="13"/>
      <c r="R98" s="13"/>
      <c r="S98" s="11">
        <f>IF(ISERROR(VLOOKUP($B98,Rose!D$4:J$32,4,FALSE)),,VLOOKUP($B98,Rose!D$4:J$32,4,FALSE))</f>
        <v>0</v>
      </c>
      <c r="T98" s="11">
        <f>IF(ISERROR(VLOOKUP($B98,Rose!L$4:Q$32,4,FALSE)),,VLOOKUP($B98,Rose!L$4:Q$32,4,FALSE))</f>
        <v>0</v>
      </c>
      <c r="U98" s="11">
        <f>IF(ISERROR(VLOOKUP($B98,Rose!S$4:X$32,4,FALSE)),,VLOOKUP($B98,Rose!S$4:X$32,4,FALSE))</f>
        <v>0</v>
      </c>
      <c r="V98" s="11">
        <f>IF(ISERROR(VLOOKUP($B98,Rose!Z$4:AE$32,4,FALSE)),,VLOOKUP($B98,Rose!Z$4:AE$32,4,FALSE))</f>
        <v>0</v>
      </c>
      <c r="W98" s="11">
        <f>IF(ISERROR(VLOOKUP($B98,Rose!AG$4:AL$32,4,FALSE)),,VLOOKUP($B98,Rose!AG$4:AL$32,4,FALSE))</f>
        <v>0</v>
      </c>
      <c r="X98" s="11">
        <f>IF(ISERROR(VLOOKUP($B98,Rose!AN$4:AS$32,4,FALSE)),,VLOOKUP($B98,Rose!AN$4:AS$32,4,FALSE))</f>
        <v>0</v>
      </c>
      <c r="Y98" s="11">
        <f>IF(ISERROR(VLOOKUP($B98,Rose!AU$4:AZ$32,4,FALSE)),,VLOOKUP($B98,Rose!AU$4:AZ$32,4,FALSE))</f>
        <v>0</v>
      </c>
      <c r="Z98" s="11">
        <f>IF(ISERROR(VLOOKUP($B98,Rose!BB$4:BG$32,4,FALSE)),,VLOOKUP($B98,Rose!BB$4:BG$32,4,FALSE))</f>
        <v>0</v>
      </c>
      <c r="AA98" s="11">
        <f>IF(ISERROR(VLOOKUP($B98,Rose!BI$4:BN$32,4,FALSE)),,VLOOKUP($B98,Rose!BI$4:BN$32,4,FALSE))</f>
        <v>0</v>
      </c>
      <c r="AB98" s="11">
        <f>IF(ISERROR(VLOOKUP($B98,Rose!BP$4:BU$32,4,FALSE)),,VLOOKUP($B98,Rose!BP$4:BU$32,4,FALSE))</f>
        <v>0</v>
      </c>
    </row>
    <row r="99" spans="1:28" ht="20" customHeight="1" x14ac:dyDescent="0.15">
      <c r="A99" s="11" t="s">
        <v>37</v>
      </c>
      <c r="B99" s="11" t="s">
        <v>136</v>
      </c>
      <c r="C99" s="11" t="s">
        <v>94</v>
      </c>
      <c r="D99" s="11">
        <v>50</v>
      </c>
      <c r="E99" s="11">
        <v>21</v>
      </c>
      <c r="F99" s="11">
        <v>6.0238100000000001</v>
      </c>
      <c r="G99" s="11">
        <v>6.6190499999999997</v>
      </c>
      <c r="H99" s="11">
        <v>3</v>
      </c>
      <c r="I99" s="11">
        <v>0</v>
      </c>
      <c r="J99" s="11">
        <v>0</v>
      </c>
      <c r="K99" s="11">
        <v>0</v>
      </c>
      <c r="L99" s="11">
        <v>4</v>
      </c>
      <c r="M99" s="11">
        <v>1</v>
      </c>
      <c r="N99" s="11">
        <v>0</v>
      </c>
      <c r="O99" s="11">
        <v>0</v>
      </c>
      <c r="Q99" s="13"/>
      <c r="R99" s="13"/>
      <c r="S99" s="11">
        <f>IF(ISERROR(VLOOKUP($B99,Rose!D$4:J$32,4,FALSE)),,VLOOKUP($B99,Rose!D$4:J$32,4,FALSE))</f>
        <v>0</v>
      </c>
      <c r="T99" s="11">
        <f>IF(ISERROR(VLOOKUP($B99,Rose!L$4:Q$32,4,FALSE)),,VLOOKUP($B99,Rose!L$4:Q$32,4,FALSE))</f>
        <v>0</v>
      </c>
      <c r="U99" s="11">
        <f>IF(ISERROR(VLOOKUP($B99,Rose!S$4:X$32,4,FALSE)),,VLOOKUP($B99,Rose!S$4:X$32,4,FALSE))</f>
        <v>0</v>
      </c>
      <c r="V99" s="11">
        <f>IF(ISERROR(VLOOKUP($B99,Rose!Z$4:AE$32,4,FALSE)),,VLOOKUP($B99,Rose!Z$4:AE$32,4,FALSE))</f>
        <v>0</v>
      </c>
      <c r="W99" s="11">
        <f>IF(ISERROR(VLOOKUP($B99,Rose!AG$4:AL$32,4,FALSE)),,VLOOKUP($B99,Rose!AG$4:AL$32,4,FALSE))</f>
        <v>0</v>
      </c>
      <c r="X99" s="11">
        <f>IF(ISERROR(VLOOKUP($B99,Rose!AN$4:AS$32,4,FALSE)),,VLOOKUP($B99,Rose!AN$4:AS$32,4,FALSE))</f>
        <v>0</v>
      </c>
      <c r="Y99" s="11">
        <f>IF(ISERROR(VLOOKUP($B99,Rose!AU$4:AZ$32,4,FALSE)),,VLOOKUP($B99,Rose!AU$4:AZ$32,4,FALSE))</f>
        <v>0</v>
      </c>
      <c r="Z99" s="11">
        <f>IF(ISERROR(VLOOKUP($B99,Rose!BB$4:BG$32,4,FALSE)),,VLOOKUP($B99,Rose!BB$4:BG$32,4,FALSE))</f>
        <v>37</v>
      </c>
      <c r="AA99" s="11">
        <f>IF(ISERROR(VLOOKUP($B99,Rose!BI$4:BN$32,4,FALSE)),,VLOOKUP($B99,Rose!BI$4:BN$32,4,FALSE))</f>
        <v>0</v>
      </c>
      <c r="AB99" s="11">
        <f>IF(ISERROR(VLOOKUP($B99,Rose!BP$4:BU$32,4,FALSE)),,VLOOKUP($B99,Rose!BP$4:BU$32,4,FALSE))</f>
        <v>0</v>
      </c>
    </row>
    <row r="100" spans="1:28" ht="20" customHeight="1" x14ac:dyDescent="0.15">
      <c r="A100" s="11" t="s">
        <v>37</v>
      </c>
      <c r="B100" s="11" t="s">
        <v>642</v>
      </c>
      <c r="C100" s="11" t="s">
        <v>121</v>
      </c>
      <c r="D100" s="11">
        <v>15</v>
      </c>
      <c r="E100" s="11">
        <v>16</v>
      </c>
      <c r="F100" s="11">
        <v>5.6619799999999998</v>
      </c>
      <c r="G100" s="11">
        <v>5.8234399999999997</v>
      </c>
      <c r="H100" s="11">
        <v>1</v>
      </c>
      <c r="I100" s="11">
        <v>0</v>
      </c>
      <c r="J100" s="11">
        <v>0</v>
      </c>
      <c r="K100" s="11">
        <v>0</v>
      </c>
      <c r="L100" s="11">
        <v>1</v>
      </c>
      <c r="M100" s="11">
        <v>1</v>
      </c>
      <c r="N100" s="11">
        <v>1</v>
      </c>
      <c r="O100" s="11">
        <v>0</v>
      </c>
      <c r="Q100" s="13"/>
      <c r="R100" s="13"/>
      <c r="S100" s="11">
        <f>IF(ISERROR(VLOOKUP($B100,Rose!D$4:J$32,4,FALSE)),,VLOOKUP($B100,Rose!D$4:J$32,4,FALSE))</f>
        <v>0</v>
      </c>
      <c r="T100" s="11">
        <f>IF(ISERROR(VLOOKUP($B100,Rose!L$4:Q$32,4,FALSE)),,VLOOKUP($B100,Rose!L$4:Q$32,4,FALSE))</f>
        <v>0</v>
      </c>
      <c r="U100" s="11">
        <f>IF(ISERROR(VLOOKUP($B100,Rose!S$4:X$32,4,FALSE)),,VLOOKUP($B100,Rose!S$4:X$32,4,FALSE))</f>
        <v>0</v>
      </c>
      <c r="V100" s="11">
        <f>IF(ISERROR(VLOOKUP($B100,Rose!Z$4:AE$32,4,FALSE)),,VLOOKUP($B100,Rose!Z$4:AE$32,4,FALSE))</f>
        <v>0</v>
      </c>
      <c r="W100" s="11">
        <f>IF(ISERROR(VLOOKUP($B100,Rose!AG$4:AL$32,4,FALSE)),,VLOOKUP($B100,Rose!AG$4:AL$32,4,FALSE))</f>
        <v>0</v>
      </c>
      <c r="X100" s="11">
        <f>IF(ISERROR(VLOOKUP($B100,Rose!AN$4:AS$32,4,FALSE)),,VLOOKUP($B100,Rose!AN$4:AS$32,4,FALSE))</f>
        <v>0</v>
      </c>
      <c r="Y100" s="11">
        <f>IF(ISERROR(VLOOKUP($B100,Rose!AU$4:AZ$32,4,FALSE)),,VLOOKUP($B100,Rose!AU$4:AZ$32,4,FALSE))</f>
        <v>0</v>
      </c>
      <c r="Z100" s="11">
        <f>IF(ISERROR(VLOOKUP($B100,Rose!BB$4:BG$32,4,FALSE)),,VLOOKUP($B100,Rose!BB$4:BG$32,4,FALSE))</f>
        <v>0</v>
      </c>
      <c r="AA100" s="11">
        <f>IF(ISERROR(VLOOKUP($B100,Rose!BI$4:BN$32,4,FALSE)),,VLOOKUP($B100,Rose!BI$4:BN$32,4,FALSE))</f>
        <v>0</v>
      </c>
      <c r="AB100" s="11">
        <f>IF(ISERROR(VLOOKUP($B100,Rose!BP$4:BU$32,4,FALSE)),,VLOOKUP($B100,Rose!BP$4:BU$32,4,FALSE))</f>
        <v>0</v>
      </c>
    </row>
    <row r="101" spans="1:28" ht="20" customHeight="1" x14ac:dyDescent="0.15">
      <c r="A101" s="11" t="s">
        <v>37</v>
      </c>
      <c r="B101" s="11" t="s">
        <v>310</v>
      </c>
      <c r="C101" s="11" t="s">
        <v>90</v>
      </c>
      <c r="D101" s="11">
        <v>73</v>
      </c>
      <c r="E101" s="11">
        <v>19</v>
      </c>
      <c r="F101" s="11">
        <v>6.4605300000000003</v>
      </c>
      <c r="G101" s="11">
        <v>8.1973699999999994</v>
      </c>
      <c r="H101" s="11">
        <v>10</v>
      </c>
      <c r="I101" s="11">
        <v>0</v>
      </c>
      <c r="J101" s="11">
        <v>0</v>
      </c>
      <c r="K101" s="11">
        <v>0</v>
      </c>
      <c r="L101" s="11">
        <v>5</v>
      </c>
      <c r="M101" s="11">
        <v>3</v>
      </c>
      <c r="N101" s="11">
        <v>0</v>
      </c>
      <c r="O101" s="11">
        <v>0</v>
      </c>
      <c r="Q101" s="13"/>
      <c r="R101" s="13"/>
      <c r="S101" s="11">
        <f>IF(ISERROR(VLOOKUP($B101,Rose!D$4:J$32,4,FALSE)),,VLOOKUP($B101,Rose!D$4:J$32,4,FALSE))</f>
        <v>0</v>
      </c>
      <c r="T101" s="11">
        <f>IF(ISERROR(VLOOKUP($B101,Rose!L$4:Q$32,4,FALSE)),,VLOOKUP($B101,Rose!L$4:Q$32,4,FALSE))</f>
        <v>0</v>
      </c>
      <c r="U101" s="11">
        <f>IF(ISERROR(VLOOKUP($B101,Rose!S$4:X$32,4,FALSE)),,VLOOKUP($B101,Rose!S$4:X$32,4,FALSE))</f>
        <v>0</v>
      </c>
      <c r="V101" s="11">
        <f>IF(ISERROR(VLOOKUP($B101,Rose!Z$4:AE$32,4,FALSE)),,VLOOKUP($B101,Rose!Z$4:AE$32,4,FALSE))</f>
        <v>0</v>
      </c>
      <c r="W101" s="11">
        <f>IF(ISERROR(VLOOKUP($B101,Rose!AG$4:AL$32,4,FALSE)),,VLOOKUP($B101,Rose!AG$4:AL$32,4,FALSE))</f>
        <v>0</v>
      </c>
      <c r="X101" s="11">
        <f>IF(ISERROR(VLOOKUP($B101,Rose!AN$4:AS$32,4,FALSE)),,VLOOKUP($B101,Rose!AN$4:AS$32,4,FALSE))</f>
        <v>0</v>
      </c>
      <c r="Y101" s="11">
        <f>IF(ISERROR(VLOOKUP($B101,Rose!AU$4:AZ$32,4,FALSE)),,VLOOKUP($B101,Rose!AU$4:AZ$32,4,FALSE))</f>
        <v>0</v>
      </c>
      <c r="Z101" s="11">
        <f>IF(ISERROR(VLOOKUP($B101,Rose!BB$4:BG$32,4,FALSE)),,VLOOKUP($B101,Rose!BB$4:BG$32,4,FALSE))</f>
        <v>0</v>
      </c>
      <c r="AA101" s="11">
        <f>IF(ISERROR(VLOOKUP($B101,Rose!BI$4:BN$32,4,FALSE)),,VLOOKUP($B101,Rose!BI$4:BN$32,4,FALSE))</f>
        <v>0</v>
      </c>
      <c r="AB101" s="11">
        <f>IF(ISERROR(VLOOKUP($B101,Rose!BP$4:BU$32,4,FALSE)),,VLOOKUP($B101,Rose!BP$4:BU$32,4,FALSE))</f>
        <v>26</v>
      </c>
    </row>
    <row r="102" spans="1:28" ht="20" customHeight="1" x14ac:dyDescent="0.15">
      <c r="A102" s="11" t="s">
        <v>37</v>
      </c>
      <c r="B102" s="11" t="s">
        <v>405</v>
      </c>
      <c r="C102" s="11" t="s">
        <v>97</v>
      </c>
      <c r="D102" s="11">
        <v>51</v>
      </c>
      <c r="E102" s="11">
        <v>23</v>
      </c>
      <c r="F102" s="11">
        <v>6.1007899999999999</v>
      </c>
      <c r="G102" s="11">
        <v>7.17441</v>
      </c>
      <c r="H102" s="11">
        <v>9</v>
      </c>
      <c r="I102" s="11">
        <v>0</v>
      </c>
      <c r="J102" s="11">
        <v>0</v>
      </c>
      <c r="K102" s="11">
        <v>0</v>
      </c>
      <c r="L102" s="11">
        <v>0</v>
      </c>
      <c r="M102" s="11">
        <v>7</v>
      </c>
      <c r="N102" s="11">
        <v>0</v>
      </c>
      <c r="O102" s="11">
        <v>0</v>
      </c>
      <c r="Q102" s="13"/>
      <c r="R102" s="13"/>
      <c r="S102" s="11">
        <f>IF(ISERROR(VLOOKUP($B102,Rose!D$4:J$32,4,FALSE)),,VLOOKUP($B102,Rose!D$4:J$32,4,FALSE))</f>
        <v>0</v>
      </c>
      <c r="T102" s="11">
        <f>IF(ISERROR(VLOOKUP($B102,Rose!L$4:Q$32,4,FALSE)),,VLOOKUP($B102,Rose!L$4:Q$32,4,FALSE))</f>
        <v>0</v>
      </c>
      <c r="U102" s="11">
        <f>IF(ISERROR(VLOOKUP($B102,Rose!S$4:X$32,4,FALSE)),,VLOOKUP($B102,Rose!S$4:X$32,4,FALSE))</f>
        <v>0</v>
      </c>
      <c r="V102" s="11">
        <f>IF(ISERROR(VLOOKUP($B102,Rose!Z$4:AE$32,4,FALSE)),,VLOOKUP($B102,Rose!Z$4:AE$32,4,FALSE))</f>
        <v>32</v>
      </c>
      <c r="W102" s="11">
        <f>IF(ISERROR(VLOOKUP($B102,Rose!AG$4:AL$32,4,FALSE)),,VLOOKUP($B102,Rose!AG$4:AL$32,4,FALSE))</f>
        <v>0</v>
      </c>
      <c r="X102" s="11">
        <f>IF(ISERROR(VLOOKUP($B102,Rose!AN$4:AS$32,4,FALSE)),,VLOOKUP($B102,Rose!AN$4:AS$32,4,FALSE))</f>
        <v>0</v>
      </c>
      <c r="Y102" s="11">
        <f>IF(ISERROR(VLOOKUP($B102,Rose!AU$4:AZ$32,4,FALSE)),,VLOOKUP($B102,Rose!AU$4:AZ$32,4,FALSE))</f>
        <v>0</v>
      </c>
      <c r="Z102" s="11">
        <f>IF(ISERROR(VLOOKUP($B102,Rose!BB$4:BG$32,4,FALSE)),,VLOOKUP($B102,Rose!BB$4:BG$32,4,FALSE))</f>
        <v>0</v>
      </c>
      <c r="AA102" s="11">
        <f>IF(ISERROR(VLOOKUP($B102,Rose!BI$4:BN$32,4,FALSE)),,VLOOKUP($B102,Rose!BI$4:BN$32,4,FALSE))</f>
        <v>0</v>
      </c>
      <c r="AB102" s="11">
        <f>IF(ISERROR(VLOOKUP($B102,Rose!BP$4:BU$32,4,FALSE)),,VLOOKUP($B102,Rose!BP$4:BU$32,4,FALSE))</f>
        <v>0</v>
      </c>
    </row>
    <row r="103" spans="1:28" ht="20" customHeight="1" x14ac:dyDescent="0.15">
      <c r="A103" s="11" t="s">
        <v>37</v>
      </c>
      <c r="B103" s="11" t="s">
        <v>135</v>
      </c>
      <c r="C103" s="11" t="s">
        <v>92</v>
      </c>
      <c r="D103" s="11">
        <v>79</v>
      </c>
      <c r="E103" s="11">
        <v>21</v>
      </c>
      <c r="F103" s="11">
        <v>6.2202400000000004</v>
      </c>
      <c r="G103" s="11">
        <v>7.6011899999999999</v>
      </c>
      <c r="H103" s="11">
        <v>9</v>
      </c>
      <c r="I103" s="11">
        <v>0</v>
      </c>
      <c r="J103" s="11">
        <v>0</v>
      </c>
      <c r="K103" s="11">
        <v>1</v>
      </c>
      <c r="L103" s="11">
        <v>6</v>
      </c>
      <c r="M103" s="11">
        <v>1</v>
      </c>
      <c r="N103" s="11">
        <v>0</v>
      </c>
      <c r="O103" s="11">
        <v>0</v>
      </c>
      <c r="Q103" s="13"/>
      <c r="R103" s="13"/>
      <c r="S103" s="11">
        <f>IF(ISERROR(VLOOKUP($B103,Rose!D$4:J$32,4,FALSE)),,VLOOKUP($B103,Rose!D$4:J$32,4,FALSE))</f>
        <v>0</v>
      </c>
      <c r="T103" s="11">
        <f>IF(ISERROR(VLOOKUP($B103,Rose!L$4:Q$32,4,FALSE)),,VLOOKUP($B103,Rose!L$4:Q$32,4,FALSE))</f>
        <v>0</v>
      </c>
      <c r="U103" s="11">
        <f>IF(ISERROR(VLOOKUP($B103,Rose!S$4:X$32,4,FALSE)),,VLOOKUP($B103,Rose!S$4:X$32,4,FALSE))</f>
        <v>0</v>
      </c>
      <c r="V103" s="11">
        <f>IF(ISERROR(VLOOKUP($B103,Rose!Z$4:AE$32,4,FALSE)),,VLOOKUP($B103,Rose!Z$4:AE$32,4,FALSE))</f>
        <v>0</v>
      </c>
      <c r="W103" s="11">
        <f>IF(ISERROR(VLOOKUP($B103,Rose!AG$4:AL$32,4,FALSE)),,VLOOKUP($B103,Rose!AG$4:AL$32,4,FALSE))</f>
        <v>0</v>
      </c>
      <c r="X103" s="11">
        <f>IF(ISERROR(VLOOKUP($B103,Rose!AN$4:AS$32,4,FALSE)),,VLOOKUP($B103,Rose!AN$4:AS$32,4,FALSE))</f>
        <v>0</v>
      </c>
      <c r="Y103" s="11">
        <f>IF(ISERROR(VLOOKUP($B103,Rose!AU$4:AZ$32,4,FALSE)),,VLOOKUP($B103,Rose!AU$4:AZ$32,4,FALSE))</f>
        <v>76</v>
      </c>
      <c r="Z103" s="11">
        <f>IF(ISERROR(VLOOKUP($B103,Rose!BB$4:BG$32,4,FALSE)),,VLOOKUP($B103,Rose!BB$4:BG$32,4,FALSE))</f>
        <v>0</v>
      </c>
      <c r="AA103" s="11">
        <f>IF(ISERROR(VLOOKUP($B103,Rose!BI$4:BN$32,4,FALSE)),,VLOOKUP($B103,Rose!BI$4:BN$32,4,FALSE))</f>
        <v>0</v>
      </c>
      <c r="AB103" s="11">
        <f>IF(ISERROR(VLOOKUP($B103,Rose!BP$4:BU$32,4,FALSE)),,VLOOKUP($B103,Rose!BP$4:BU$32,4,FALSE))</f>
        <v>0</v>
      </c>
    </row>
    <row r="104" spans="1:28" ht="20" customHeight="1" x14ac:dyDescent="0.15">
      <c r="A104" s="11" t="s">
        <v>37</v>
      </c>
      <c r="B104" s="11" t="s">
        <v>629</v>
      </c>
      <c r="C104" s="11" t="s">
        <v>342</v>
      </c>
      <c r="D104" s="11">
        <v>26</v>
      </c>
      <c r="E104" s="11">
        <v>16</v>
      </c>
      <c r="F104" s="11">
        <v>5.8984399999999999</v>
      </c>
      <c r="G104" s="11">
        <v>6.0859399999999999</v>
      </c>
      <c r="H104" s="11">
        <v>1</v>
      </c>
      <c r="I104" s="11">
        <v>0</v>
      </c>
      <c r="J104" s="11">
        <v>0</v>
      </c>
      <c r="K104" s="11">
        <v>0</v>
      </c>
      <c r="L104" s="11">
        <v>1</v>
      </c>
      <c r="M104" s="11">
        <v>2</v>
      </c>
      <c r="N104" s="11">
        <v>0</v>
      </c>
      <c r="O104" s="11">
        <v>0</v>
      </c>
      <c r="Q104" s="13"/>
      <c r="R104" s="13"/>
      <c r="S104" s="11">
        <f>IF(ISERROR(VLOOKUP($B104,Rose!D$4:J$32,4,FALSE)),,VLOOKUP($B104,Rose!D$4:J$32,4,FALSE))</f>
        <v>0</v>
      </c>
      <c r="T104" s="11">
        <f>IF(ISERROR(VLOOKUP($B104,Rose!L$4:Q$32,4,FALSE)),,VLOOKUP($B104,Rose!L$4:Q$32,4,FALSE))</f>
        <v>0</v>
      </c>
      <c r="U104" s="11">
        <f>IF(ISERROR(VLOOKUP($B104,Rose!S$4:X$32,4,FALSE)),,VLOOKUP($B104,Rose!S$4:X$32,4,FALSE))</f>
        <v>0</v>
      </c>
      <c r="V104" s="11">
        <f>IF(ISERROR(VLOOKUP($B104,Rose!Z$4:AE$32,4,FALSE)),,VLOOKUP($B104,Rose!Z$4:AE$32,4,FALSE))</f>
        <v>0</v>
      </c>
      <c r="W104" s="11">
        <f>IF(ISERROR(VLOOKUP($B104,Rose!AG$4:AL$32,4,FALSE)),,VLOOKUP($B104,Rose!AG$4:AL$32,4,FALSE))</f>
        <v>0</v>
      </c>
      <c r="X104" s="11">
        <f>IF(ISERROR(VLOOKUP($B104,Rose!AN$4:AS$32,4,FALSE)),,VLOOKUP($B104,Rose!AN$4:AS$32,4,FALSE))</f>
        <v>0</v>
      </c>
      <c r="Y104" s="11">
        <f>IF(ISERROR(VLOOKUP($B104,Rose!AU$4:AZ$32,4,FALSE)),,VLOOKUP($B104,Rose!AU$4:AZ$32,4,FALSE))</f>
        <v>0</v>
      </c>
      <c r="Z104" s="11">
        <f>IF(ISERROR(VLOOKUP($B104,Rose!BB$4:BG$32,4,FALSE)),,VLOOKUP($B104,Rose!BB$4:BG$32,4,FALSE))</f>
        <v>0</v>
      </c>
      <c r="AA104" s="11">
        <f>IF(ISERROR(VLOOKUP($B104,Rose!BI$4:BN$32,4,FALSE)),,VLOOKUP($B104,Rose!BI$4:BN$32,4,FALSE))</f>
        <v>4</v>
      </c>
      <c r="AB104" s="11">
        <f>IF(ISERROR(VLOOKUP($B104,Rose!BP$4:BU$32,4,FALSE)),,VLOOKUP($B104,Rose!BP$4:BU$32,4,FALSE))</f>
        <v>0</v>
      </c>
    </row>
    <row r="105" spans="1:28" ht="20" customHeight="1" x14ac:dyDescent="0.15">
      <c r="A105" s="11" t="s">
        <v>37</v>
      </c>
      <c r="B105" s="11" t="s">
        <v>171</v>
      </c>
      <c r="C105" s="11" t="s">
        <v>90</v>
      </c>
      <c r="D105" s="11">
        <v>21</v>
      </c>
      <c r="E105" s="11">
        <v>20</v>
      </c>
      <c r="F105" s="11">
        <v>6.0072400000000004</v>
      </c>
      <c r="G105" s="11">
        <v>6.3407900000000001</v>
      </c>
      <c r="H105" s="11">
        <v>3</v>
      </c>
      <c r="I105" s="11">
        <v>0</v>
      </c>
      <c r="J105" s="11">
        <v>0</v>
      </c>
      <c r="K105" s="11">
        <v>0</v>
      </c>
      <c r="L105" s="11">
        <v>0</v>
      </c>
      <c r="M105" s="11">
        <v>5</v>
      </c>
      <c r="N105" s="11">
        <v>0</v>
      </c>
      <c r="O105" s="11">
        <v>0</v>
      </c>
      <c r="Q105" s="13"/>
      <c r="R105" s="13"/>
      <c r="S105" s="11">
        <f>IF(ISERROR(VLOOKUP($B105,Rose!D$4:J$32,4,FALSE)),,VLOOKUP($B105,Rose!D$4:J$32,4,FALSE))</f>
        <v>0</v>
      </c>
      <c r="T105" s="11">
        <f>IF(ISERROR(VLOOKUP($B105,Rose!L$4:Q$32,4,FALSE)),,VLOOKUP($B105,Rose!L$4:Q$32,4,FALSE))</f>
        <v>0</v>
      </c>
      <c r="U105" s="11">
        <f>IF(ISERROR(VLOOKUP($B105,Rose!S$4:X$32,4,FALSE)),,VLOOKUP($B105,Rose!S$4:X$32,4,FALSE))</f>
        <v>0</v>
      </c>
      <c r="V105" s="11">
        <f>IF(ISERROR(VLOOKUP($B105,Rose!Z$4:AE$32,4,FALSE)),,VLOOKUP($B105,Rose!Z$4:AE$32,4,FALSE))</f>
        <v>0</v>
      </c>
      <c r="W105" s="11">
        <f>IF(ISERROR(VLOOKUP($B105,Rose!AG$4:AL$32,4,FALSE)),,VLOOKUP($B105,Rose!AG$4:AL$32,4,FALSE))</f>
        <v>0</v>
      </c>
      <c r="X105" s="11">
        <f>IF(ISERROR(VLOOKUP($B105,Rose!AN$4:AS$32,4,FALSE)),,VLOOKUP($B105,Rose!AN$4:AS$32,4,FALSE))</f>
        <v>0</v>
      </c>
      <c r="Y105" s="11">
        <f>IF(ISERROR(VLOOKUP($B105,Rose!AU$4:AZ$32,4,FALSE)),,VLOOKUP($B105,Rose!AU$4:AZ$32,4,FALSE))</f>
        <v>0</v>
      </c>
      <c r="Z105" s="11">
        <f>IF(ISERROR(VLOOKUP($B105,Rose!BB$4:BG$32,4,FALSE)),,VLOOKUP($B105,Rose!BB$4:BG$32,4,FALSE))</f>
        <v>0</v>
      </c>
      <c r="AA105" s="11">
        <f>IF(ISERROR(VLOOKUP($B105,Rose!BI$4:BN$32,4,FALSE)),,VLOOKUP($B105,Rose!BI$4:BN$32,4,FALSE))</f>
        <v>7</v>
      </c>
      <c r="AB105" s="11">
        <f>IF(ISERROR(VLOOKUP($B105,Rose!BP$4:BU$32,4,FALSE)),,VLOOKUP($B105,Rose!BP$4:BU$32,4,FALSE))</f>
        <v>0</v>
      </c>
    </row>
    <row r="106" spans="1:28" ht="20" customHeight="1" x14ac:dyDescent="0.15">
      <c r="A106" s="11" t="s">
        <v>37</v>
      </c>
      <c r="B106" s="11" t="s">
        <v>630</v>
      </c>
      <c r="C106" s="11" t="s">
        <v>517</v>
      </c>
      <c r="D106" s="11">
        <v>27</v>
      </c>
      <c r="E106" s="11">
        <v>21</v>
      </c>
      <c r="F106" s="11">
        <v>6</v>
      </c>
      <c r="G106" s="11">
        <v>6.7142900000000001</v>
      </c>
      <c r="H106" s="11">
        <v>4</v>
      </c>
      <c r="I106" s="11">
        <v>0</v>
      </c>
      <c r="J106" s="11">
        <v>0</v>
      </c>
      <c r="K106" s="11">
        <v>0</v>
      </c>
      <c r="L106" s="11">
        <v>3</v>
      </c>
      <c r="M106" s="11">
        <v>0</v>
      </c>
      <c r="N106" s="11">
        <v>0</v>
      </c>
      <c r="O106" s="11">
        <v>0</v>
      </c>
      <c r="Q106" s="13"/>
      <c r="R106" s="13"/>
      <c r="S106" s="11">
        <f>IF(ISERROR(VLOOKUP($B106,Rose!D$4:J$32,4,FALSE)),,VLOOKUP($B106,Rose!D$4:J$32,4,FALSE))</f>
        <v>0</v>
      </c>
      <c r="T106" s="11">
        <f>IF(ISERROR(VLOOKUP($B106,Rose!L$4:Q$32,4,FALSE)),,VLOOKUP($B106,Rose!L$4:Q$32,4,FALSE))</f>
        <v>0</v>
      </c>
      <c r="U106" s="11">
        <f>IF(ISERROR(VLOOKUP($B106,Rose!S$4:X$32,4,FALSE)),,VLOOKUP($B106,Rose!S$4:X$32,4,FALSE))</f>
        <v>0</v>
      </c>
      <c r="V106" s="11">
        <f>IF(ISERROR(VLOOKUP($B106,Rose!Z$4:AE$32,4,FALSE)),,VLOOKUP($B106,Rose!Z$4:AE$32,4,FALSE))</f>
        <v>0</v>
      </c>
      <c r="W106" s="11">
        <f>IF(ISERROR(VLOOKUP($B106,Rose!AG$4:AL$32,4,FALSE)),,VLOOKUP($B106,Rose!AG$4:AL$32,4,FALSE))</f>
        <v>0</v>
      </c>
      <c r="X106" s="11">
        <f>IF(ISERROR(VLOOKUP($B106,Rose!AN$4:AS$32,4,FALSE)),,VLOOKUP($B106,Rose!AN$4:AS$32,4,FALSE))</f>
        <v>0</v>
      </c>
      <c r="Y106" s="11">
        <f>IF(ISERROR(VLOOKUP($B106,Rose!AU$4:AZ$32,4,FALSE)),,VLOOKUP($B106,Rose!AU$4:AZ$32,4,FALSE))</f>
        <v>0</v>
      </c>
      <c r="Z106" s="11">
        <f>IF(ISERROR(VLOOKUP($B106,Rose!BB$4:BG$32,4,FALSE)),,VLOOKUP($B106,Rose!BB$4:BG$32,4,FALSE))</f>
        <v>0</v>
      </c>
      <c r="AA106" s="11">
        <f>IF(ISERROR(VLOOKUP($B106,Rose!BI$4:BN$32,4,FALSE)),,VLOOKUP($B106,Rose!BI$4:BN$32,4,FALSE))</f>
        <v>37</v>
      </c>
      <c r="AB106" s="11">
        <f>IF(ISERROR(VLOOKUP($B106,Rose!BP$4:BU$32,4,FALSE)),,VLOOKUP($B106,Rose!BP$4:BU$32,4,FALSE))</f>
        <v>0</v>
      </c>
    </row>
    <row r="107" spans="1:28" ht="20" customHeight="1" x14ac:dyDescent="0.15">
      <c r="A107" s="11" t="s">
        <v>37</v>
      </c>
      <c r="B107" s="11" t="s">
        <v>284</v>
      </c>
      <c r="C107" s="11" t="s">
        <v>519</v>
      </c>
      <c r="D107" s="11">
        <v>6</v>
      </c>
      <c r="E107" s="11">
        <v>3</v>
      </c>
      <c r="F107" s="11">
        <v>5.7083300000000001</v>
      </c>
      <c r="G107" s="11">
        <v>5.7083300000000001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Q107" s="13"/>
      <c r="R107" s="13"/>
      <c r="S107" s="11">
        <f>IF(ISERROR(VLOOKUP($B107,Rose!D$4:J$32,4,FALSE)),,VLOOKUP($B107,Rose!D$4:J$32,4,FALSE))</f>
        <v>0</v>
      </c>
      <c r="T107" s="11">
        <f>IF(ISERROR(VLOOKUP($B107,Rose!L$4:Q$32,4,FALSE)),,VLOOKUP($B107,Rose!L$4:Q$32,4,FALSE))</f>
        <v>0</v>
      </c>
      <c r="U107" s="11">
        <f>IF(ISERROR(VLOOKUP($B107,Rose!S$4:X$32,4,FALSE)),,VLOOKUP($B107,Rose!S$4:X$32,4,FALSE))</f>
        <v>0</v>
      </c>
      <c r="V107" s="11">
        <f>IF(ISERROR(VLOOKUP($B107,Rose!Z$4:AE$32,4,FALSE)),,VLOOKUP($B107,Rose!Z$4:AE$32,4,FALSE))</f>
        <v>0</v>
      </c>
      <c r="W107" s="11">
        <f>IF(ISERROR(VLOOKUP($B107,Rose!AG$4:AL$32,4,FALSE)),,VLOOKUP($B107,Rose!AG$4:AL$32,4,FALSE))</f>
        <v>0</v>
      </c>
      <c r="X107" s="11">
        <f>IF(ISERROR(VLOOKUP($B107,Rose!AN$4:AS$32,4,FALSE)),,VLOOKUP($B107,Rose!AN$4:AS$32,4,FALSE))</f>
        <v>0</v>
      </c>
      <c r="Y107" s="11">
        <f>IF(ISERROR(VLOOKUP($B107,Rose!AU$4:AZ$32,4,FALSE)),,VLOOKUP($B107,Rose!AU$4:AZ$32,4,FALSE))</f>
        <v>0</v>
      </c>
      <c r="Z107" s="11">
        <f>IF(ISERROR(VLOOKUP($B107,Rose!BB$4:BG$32,4,FALSE)),,VLOOKUP($B107,Rose!BB$4:BG$32,4,FALSE))</f>
        <v>0</v>
      </c>
      <c r="AA107" s="11">
        <f>IF(ISERROR(VLOOKUP($B107,Rose!BI$4:BN$32,4,FALSE)),,VLOOKUP($B107,Rose!BI$4:BN$32,4,FALSE))</f>
        <v>0</v>
      </c>
      <c r="AB107" s="11">
        <f>IF(ISERROR(VLOOKUP($B107,Rose!BP$4:BU$32,4,FALSE)),,VLOOKUP($B107,Rose!BP$4:BU$32,4,FALSE))</f>
        <v>0</v>
      </c>
    </row>
    <row r="108" spans="1:28" ht="20" customHeight="1" x14ac:dyDescent="0.15">
      <c r="A108" s="11" t="s">
        <v>37</v>
      </c>
      <c r="B108" s="11" t="s">
        <v>113</v>
      </c>
      <c r="C108" s="11" t="s">
        <v>91</v>
      </c>
      <c r="D108" s="11">
        <v>90</v>
      </c>
      <c r="E108" s="11">
        <v>21</v>
      </c>
      <c r="F108" s="11">
        <v>6.2464300000000001</v>
      </c>
      <c r="G108" s="11">
        <v>7.5642800000000001</v>
      </c>
      <c r="H108" s="11">
        <v>8</v>
      </c>
      <c r="I108" s="11">
        <v>0</v>
      </c>
      <c r="J108" s="11">
        <v>0</v>
      </c>
      <c r="K108" s="11">
        <v>0</v>
      </c>
      <c r="L108" s="11">
        <v>3</v>
      </c>
      <c r="M108" s="11">
        <v>0</v>
      </c>
      <c r="N108" s="11">
        <v>0</v>
      </c>
      <c r="O108" s="11">
        <v>0</v>
      </c>
      <c r="Q108" s="13"/>
      <c r="R108" s="13"/>
      <c r="S108" s="11">
        <f>IF(ISERROR(VLOOKUP($B108,Rose!D$4:J$32,4,FALSE)),,VLOOKUP($B108,Rose!D$4:J$32,4,FALSE))</f>
        <v>44</v>
      </c>
      <c r="T108" s="11">
        <f>IF(ISERROR(VLOOKUP($B108,Rose!L$4:Q$32,4,FALSE)),,VLOOKUP($B108,Rose!L$4:Q$32,4,FALSE))</f>
        <v>0</v>
      </c>
      <c r="U108" s="11">
        <f>IF(ISERROR(VLOOKUP($B108,Rose!S$4:X$32,4,FALSE)),,VLOOKUP($B108,Rose!S$4:X$32,4,FALSE))</f>
        <v>0</v>
      </c>
      <c r="V108" s="11">
        <f>IF(ISERROR(VLOOKUP($B108,Rose!Z$4:AE$32,4,FALSE)),,VLOOKUP($B108,Rose!Z$4:AE$32,4,FALSE))</f>
        <v>0</v>
      </c>
      <c r="W108" s="11">
        <f>IF(ISERROR(VLOOKUP($B108,Rose!AG$4:AL$32,4,FALSE)),,VLOOKUP($B108,Rose!AG$4:AL$32,4,FALSE))</f>
        <v>0</v>
      </c>
      <c r="X108" s="11">
        <f>IF(ISERROR(VLOOKUP($B108,Rose!AN$4:AS$32,4,FALSE)),,VLOOKUP($B108,Rose!AN$4:AS$32,4,FALSE))</f>
        <v>0</v>
      </c>
      <c r="Y108" s="11">
        <f>IF(ISERROR(VLOOKUP($B108,Rose!AU$4:AZ$32,4,FALSE)),,VLOOKUP($B108,Rose!AU$4:AZ$32,4,FALSE))</f>
        <v>0</v>
      </c>
      <c r="Z108" s="11">
        <f>IF(ISERROR(VLOOKUP($B108,Rose!BB$4:BG$32,4,FALSE)),,VLOOKUP($B108,Rose!BB$4:BG$32,4,FALSE))</f>
        <v>0</v>
      </c>
      <c r="AA108" s="11">
        <f>IF(ISERROR(VLOOKUP($B108,Rose!BI$4:BN$32,4,FALSE)),,VLOOKUP($B108,Rose!BI$4:BN$32,4,FALSE))</f>
        <v>0</v>
      </c>
      <c r="AB108" s="11">
        <f>IF(ISERROR(VLOOKUP($B108,Rose!BP$4:BU$32,4,FALSE)),,VLOOKUP($B108,Rose!BP$4:BU$32,4,FALSE))</f>
        <v>0</v>
      </c>
    </row>
    <row r="109" spans="1:28" ht="20" customHeight="1" x14ac:dyDescent="0.15">
      <c r="A109" s="11" t="s">
        <v>37</v>
      </c>
      <c r="B109" s="11" t="s">
        <v>636</v>
      </c>
      <c r="C109" s="11" t="s">
        <v>664</v>
      </c>
      <c r="D109" s="11">
        <v>18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Q109" s="13"/>
      <c r="R109" s="13"/>
      <c r="S109" s="11">
        <f>IF(ISERROR(VLOOKUP($B109,Rose!D$4:J$32,4,FALSE)),,VLOOKUP($B109,Rose!D$4:J$32,4,FALSE))</f>
        <v>0</v>
      </c>
      <c r="T109" s="11">
        <f>IF(ISERROR(VLOOKUP($B109,Rose!L$4:Q$32,4,FALSE)),,VLOOKUP($B109,Rose!L$4:Q$32,4,FALSE))</f>
        <v>0</v>
      </c>
      <c r="U109" s="11">
        <f>IF(ISERROR(VLOOKUP($B109,Rose!S$4:X$32,4,FALSE)),,VLOOKUP($B109,Rose!S$4:X$32,4,FALSE))</f>
        <v>0</v>
      </c>
      <c r="V109" s="11">
        <f>IF(ISERROR(VLOOKUP($B109,Rose!Z$4:AE$32,4,FALSE)),,VLOOKUP($B109,Rose!Z$4:AE$32,4,FALSE))</f>
        <v>0</v>
      </c>
      <c r="W109" s="11">
        <f>IF(ISERROR(VLOOKUP($B109,Rose!AG$4:AL$32,4,FALSE)),,VLOOKUP($B109,Rose!AG$4:AL$32,4,FALSE))</f>
        <v>0</v>
      </c>
      <c r="X109" s="11">
        <f>IF(ISERROR(VLOOKUP($B109,Rose!AN$4:AS$32,4,FALSE)),,VLOOKUP($B109,Rose!AN$4:AS$32,4,FALSE))</f>
        <v>0</v>
      </c>
      <c r="Y109" s="11">
        <f>IF(ISERROR(VLOOKUP($B109,Rose!AU$4:AZ$32,4,FALSE)),,VLOOKUP($B109,Rose!AU$4:AZ$32,4,FALSE))</f>
        <v>0</v>
      </c>
      <c r="Z109" s="11">
        <f>IF(ISERROR(VLOOKUP($B109,Rose!BB$4:BG$32,4,FALSE)),,VLOOKUP($B109,Rose!BB$4:BG$32,4,FALSE))</f>
        <v>0</v>
      </c>
      <c r="AA109" s="11">
        <f>IF(ISERROR(VLOOKUP($B109,Rose!BI$4:BN$32,4,FALSE)),,VLOOKUP($B109,Rose!BI$4:BN$32,4,FALSE))</f>
        <v>0</v>
      </c>
      <c r="AB109" s="11">
        <f>IF(ISERROR(VLOOKUP($B109,Rose!BP$4:BU$32,4,FALSE)),,VLOOKUP($B109,Rose!BP$4:BU$32,4,FALSE))</f>
        <v>0</v>
      </c>
    </row>
    <row r="110" spans="1:28" ht="20" customHeight="1" x14ac:dyDescent="0.15">
      <c r="A110" s="11" t="s">
        <v>37</v>
      </c>
      <c r="B110" s="11" t="s">
        <v>741</v>
      </c>
      <c r="C110" s="11" t="s">
        <v>100</v>
      </c>
      <c r="D110" s="11">
        <v>22</v>
      </c>
      <c r="E110" s="11">
        <v>13</v>
      </c>
      <c r="F110" s="11">
        <v>6.2059300000000004</v>
      </c>
      <c r="G110" s="11">
        <v>6.8613799999999996</v>
      </c>
      <c r="H110" s="11">
        <v>3</v>
      </c>
      <c r="I110" s="11">
        <v>0</v>
      </c>
      <c r="J110" s="11">
        <v>0</v>
      </c>
      <c r="K110" s="11">
        <v>0</v>
      </c>
      <c r="L110" s="11">
        <v>2</v>
      </c>
      <c r="M110" s="11">
        <v>0</v>
      </c>
      <c r="N110" s="11">
        <v>0</v>
      </c>
      <c r="O110" s="11">
        <v>0</v>
      </c>
      <c r="Q110" s="13"/>
      <c r="R110" s="13"/>
      <c r="S110" s="11">
        <f>IF(ISERROR(VLOOKUP($B110,Rose!D$4:J$32,4,FALSE)),,VLOOKUP($B110,Rose!D$4:J$32,4,FALSE))</f>
        <v>0</v>
      </c>
      <c r="T110" s="11">
        <f>IF(ISERROR(VLOOKUP($B110,Rose!L$4:Q$32,4,FALSE)),,VLOOKUP($B110,Rose!L$4:Q$32,4,FALSE))</f>
        <v>1</v>
      </c>
      <c r="U110" s="11">
        <f>IF(ISERROR(VLOOKUP($B110,Rose!S$4:X$32,4,FALSE)),,VLOOKUP($B110,Rose!S$4:X$32,4,FALSE))</f>
        <v>0</v>
      </c>
      <c r="V110" s="11">
        <f>IF(ISERROR(VLOOKUP($B110,Rose!Z$4:AE$32,4,FALSE)),,VLOOKUP($B110,Rose!Z$4:AE$32,4,FALSE))</f>
        <v>0</v>
      </c>
      <c r="W110" s="11">
        <f>IF(ISERROR(VLOOKUP($B110,Rose!AG$4:AL$32,4,FALSE)),,VLOOKUP($B110,Rose!AG$4:AL$32,4,FALSE))</f>
        <v>0</v>
      </c>
      <c r="X110" s="11">
        <f>IF(ISERROR(VLOOKUP($B110,Rose!AN$4:AS$32,4,FALSE)),,VLOOKUP($B110,Rose!AN$4:AS$32,4,FALSE))</f>
        <v>0</v>
      </c>
      <c r="Y110" s="11">
        <f>IF(ISERROR(VLOOKUP($B110,Rose!AU$4:AZ$32,4,FALSE)),,VLOOKUP($B110,Rose!AU$4:AZ$32,4,FALSE))</f>
        <v>0</v>
      </c>
      <c r="Z110" s="11">
        <f>IF(ISERROR(VLOOKUP($B110,Rose!BB$4:BG$32,4,FALSE)),,VLOOKUP($B110,Rose!BB$4:BG$32,4,FALSE))</f>
        <v>0</v>
      </c>
      <c r="AA110" s="11">
        <f>IF(ISERROR(VLOOKUP($B110,Rose!BI$4:BN$32,4,FALSE)),,VLOOKUP($B110,Rose!BI$4:BN$32,4,FALSE))</f>
        <v>0</v>
      </c>
      <c r="AB110" s="11">
        <f>IF(ISERROR(VLOOKUP($B110,Rose!BP$4:BU$32,4,FALSE)),,VLOOKUP($B110,Rose!BP$4:BU$32,4,FALSE))</f>
        <v>0</v>
      </c>
    </row>
    <row r="111" spans="1:28" ht="20" customHeight="1" x14ac:dyDescent="0.15">
      <c r="A111" s="11" t="s">
        <v>37</v>
      </c>
      <c r="B111" s="11" t="s">
        <v>631</v>
      </c>
      <c r="C111" s="11" t="s">
        <v>517</v>
      </c>
      <c r="D111" s="11">
        <v>19</v>
      </c>
      <c r="E111" s="11">
        <v>20</v>
      </c>
      <c r="F111" s="11">
        <v>5.78125</v>
      </c>
      <c r="G111" s="11">
        <v>5.8812499999999996</v>
      </c>
      <c r="H111" s="11">
        <v>0</v>
      </c>
      <c r="I111" s="11">
        <v>0</v>
      </c>
      <c r="J111" s="11">
        <v>0</v>
      </c>
      <c r="K111" s="11">
        <v>0</v>
      </c>
      <c r="L111" s="11">
        <v>3</v>
      </c>
      <c r="M111" s="11">
        <v>2</v>
      </c>
      <c r="N111" s="11">
        <v>0</v>
      </c>
      <c r="O111" s="11">
        <v>0</v>
      </c>
      <c r="Q111" s="13"/>
      <c r="R111" s="13"/>
      <c r="S111" s="11">
        <f>IF(ISERROR(VLOOKUP($B111,Rose!D$4:J$32,4,FALSE)),,VLOOKUP($B111,Rose!D$4:J$32,4,FALSE))</f>
        <v>0</v>
      </c>
      <c r="T111" s="11">
        <f>IF(ISERROR(VLOOKUP($B111,Rose!L$4:Q$32,4,FALSE)),,VLOOKUP($B111,Rose!L$4:Q$32,4,FALSE))</f>
        <v>0</v>
      </c>
      <c r="U111" s="11">
        <f>IF(ISERROR(VLOOKUP($B111,Rose!S$4:X$32,4,FALSE)),,VLOOKUP($B111,Rose!S$4:X$32,4,FALSE))</f>
        <v>0</v>
      </c>
      <c r="V111" s="11">
        <f>IF(ISERROR(VLOOKUP($B111,Rose!Z$4:AE$32,4,FALSE)),,VLOOKUP($B111,Rose!Z$4:AE$32,4,FALSE))</f>
        <v>0</v>
      </c>
      <c r="W111" s="11">
        <f>IF(ISERROR(VLOOKUP($B111,Rose!AG$4:AL$32,4,FALSE)),,VLOOKUP($B111,Rose!AG$4:AL$32,4,FALSE))</f>
        <v>0</v>
      </c>
      <c r="X111" s="11">
        <f>IF(ISERROR(VLOOKUP($B111,Rose!AN$4:AS$32,4,FALSE)),,VLOOKUP($B111,Rose!AN$4:AS$32,4,FALSE))</f>
        <v>0</v>
      </c>
      <c r="Y111" s="11">
        <f>IF(ISERROR(VLOOKUP($B111,Rose!AU$4:AZ$32,4,FALSE)),,VLOOKUP($B111,Rose!AU$4:AZ$32,4,FALSE))</f>
        <v>0</v>
      </c>
      <c r="Z111" s="11">
        <f>IF(ISERROR(VLOOKUP($B111,Rose!BB$4:BG$32,4,FALSE)),,VLOOKUP($B111,Rose!BB$4:BG$32,4,FALSE))</f>
        <v>0</v>
      </c>
      <c r="AA111" s="11">
        <f>IF(ISERROR(VLOOKUP($B111,Rose!BI$4:BN$32,4,FALSE)),,VLOOKUP($B111,Rose!BI$4:BN$32,4,FALSE))</f>
        <v>0</v>
      </c>
      <c r="AB111" s="11">
        <f>IF(ISERROR(VLOOKUP($B111,Rose!BP$4:BU$32,4,FALSE)),,VLOOKUP($B111,Rose!BP$4:BU$32,4,FALSE))</f>
        <v>0</v>
      </c>
    </row>
    <row r="112" spans="1:28" ht="20" customHeight="1" x14ac:dyDescent="0.15">
      <c r="A112" s="11" t="s">
        <v>37</v>
      </c>
      <c r="B112" s="11" t="s">
        <v>659</v>
      </c>
      <c r="C112" s="11" t="s">
        <v>664</v>
      </c>
      <c r="D112" s="11">
        <v>1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Q112" s="13"/>
      <c r="R112" s="13"/>
      <c r="S112" s="11">
        <f>IF(ISERROR(VLOOKUP($B112,Rose!D$4:J$32,4,FALSE)),,VLOOKUP($B112,Rose!D$4:J$32,4,FALSE))</f>
        <v>0</v>
      </c>
      <c r="T112" s="11">
        <f>IF(ISERROR(VLOOKUP($B112,Rose!L$4:Q$32,4,FALSE)),,VLOOKUP($B112,Rose!L$4:Q$32,4,FALSE))</f>
        <v>0</v>
      </c>
      <c r="U112" s="11">
        <f>IF(ISERROR(VLOOKUP($B112,Rose!S$4:X$32,4,FALSE)),,VLOOKUP($B112,Rose!S$4:X$32,4,FALSE))</f>
        <v>0</v>
      </c>
      <c r="V112" s="11">
        <f>IF(ISERROR(VLOOKUP($B112,Rose!Z$4:AE$32,4,FALSE)),,VLOOKUP($B112,Rose!Z$4:AE$32,4,FALSE))</f>
        <v>0</v>
      </c>
      <c r="W112" s="11">
        <f>IF(ISERROR(VLOOKUP($B112,Rose!AG$4:AL$32,4,FALSE)),,VLOOKUP($B112,Rose!AG$4:AL$32,4,FALSE))</f>
        <v>0</v>
      </c>
      <c r="X112" s="11">
        <f>IF(ISERROR(VLOOKUP($B112,Rose!AN$4:AS$32,4,FALSE)),,VLOOKUP($B112,Rose!AN$4:AS$32,4,FALSE))</f>
        <v>0</v>
      </c>
      <c r="Y112" s="11">
        <f>IF(ISERROR(VLOOKUP($B112,Rose!AU$4:AZ$32,4,FALSE)),,VLOOKUP($B112,Rose!AU$4:AZ$32,4,FALSE))</f>
        <v>0</v>
      </c>
      <c r="Z112" s="11">
        <f>IF(ISERROR(VLOOKUP($B112,Rose!BB$4:BG$32,4,FALSE)),,VLOOKUP($B112,Rose!BB$4:BG$32,4,FALSE))</f>
        <v>0</v>
      </c>
      <c r="AA112" s="11">
        <f>IF(ISERROR(VLOOKUP($B112,Rose!BI$4:BN$32,4,FALSE)),,VLOOKUP($B112,Rose!BI$4:BN$32,4,FALSE))</f>
        <v>0</v>
      </c>
      <c r="AB112" s="11">
        <f>IF(ISERROR(VLOOKUP($B112,Rose!BP$4:BU$32,4,FALSE)),,VLOOKUP($B112,Rose!BP$4:BU$32,4,FALSE))</f>
        <v>0</v>
      </c>
    </row>
    <row r="113" spans="1:28" ht="20" customHeight="1" x14ac:dyDescent="0.15">
      <c r="A113" s="11" t="s">
        <v>37</v>
      </c>
      <c r="B113" s="11" t="s">
        <v>399</v>
      </c>
      <c r="C113" s="11" t="s">
        <v>100</v>
      </c>
      <c r="D113" s="11">
        <v>27</v>
      </c>
      <c r="E113" s="11">
        <v>1</v>
      </c>
      <c r="F113" s="11">
        <v>6</v>
      </c>
      <c r="G113" s="11">
        <v>6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Q113" s="13"/>
      <c r="R113" s="13"/>
      <c r="S113" s="11">
        <f>IF(ISERROR(VLOOKUP($B113,Rose!D$4:J$32,4,FALSE)),,VLOOKUP($B113,Rose!D$4:J$32,4,FALSE))</f>
        <v>0</v>
      </c>
      <c r="T113" s="11">
        <f>IF(ISERROR(VLOOKUP($B113,Rose!L$4:Q$32,4,FALSE)),,VLOOKUP($B113,Rose!L$4:Q$32,4,FALSE))</f>
        <v>0</v>
      </c>
      <c r="U113" s="11">
        <f>IF(ISERROR(VLOOKUP($B113,Rose!S$4:X$32,4,FALSE)),,VLOOKUP($B113,Rose!S$4:X$32,4,FALSE))</f>
        <v>0</v>
      </c>
      <c r="V113" s="11">
        <f>IF(ISERROR(VLOOKUP($B113,Rose!Z$4:AE$32,4,FALSE)),,VLOOKUP($B113,Rose!Z$4:AE$32,4,FALSE))</f>
        <v>0</v>
      </c>
      <c r="W113" s="11">
        <f>IF(ISERROR(VLOOKUP($B113,Rose!AG$4:AL$32,4,FALSE)),,VLOOKUP($B113,Rose!AG$4:AL$32,4,FALSE))</f>
        <v>0</v>
      </c>
      <c r="X113" s="11">
        <f>IF(ISERROR(VLOOKUP($B113,Rose!AN$4:AS$32,4,FALSE)),,VLOOKUP($B113,Rose!AN$4:AS$32,4,FALSE))</f>
        <v>0</v>
      </c>
      <c r="Y113" s="11">
        <f>IF(ISERROR(VLOOKUP($B113,Rose!AU$4:AZ$32,4,FALSE)),,VLOOKUP($B113,Rose!AU$4:AZ$32,4,FALSE))</f>
        <v>0</v>
      </c>
      <c r="Z113" s="11">
        <f>IF(ISERROR(VLOOKUP($B113,Rose!BB$4:BG$32,4,FALSE)),,VLOOKUP($B113,Rose!BB$4:BG$32,4,FALSE))</f>
        <v>0</v>
      </c>
      <c r="AA113" s="11">
        <f>IF(ISERROR(VLOOKUP($B113,Rose!BI$4:BN$32,4,FALSE)),,VLOOKUP($B113,Rose!BI$4:BN$32,4,FALSE))</f>
        <v>0</v>
      </c>
      <c r="AB113" s="11">
        <f>IF(ISERROR(VLOOKUP($B113,Rose!BP$4:BU$32,4,FALSE)),,VLOOKUP($B113,Rose!BP$4:BU$32,4,FALSE))</f>
        <v>0</v>
      </c>
    </row>
    <row r="114" spans="1:28" ht="20" customHeight="1" x14ac:dyDescent="0.15">
      <c r="A114" s="11" t="s">
        <v>37</v>
      </c>
      <c r="B114" s="11" t="s">
        <v>499</v>
      </c>
      <c r="C114" s="11" t="s">
        <v>664</v>
      </c>
      <c r="D114" s="11">
        <v>15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Q114" s="13"/>
      <c r="R114" s="13"/>
      <c r="S114" s="11">
        <f>IF(ISERROR(VLOOKUP($B114,Rose!D$4:J$32,4,FALSE)),,VLOOKUP($B114,Rose!D$4:J$32,4,FALSE))</f>
        <v>0</v>
      </c>
      <c r="T114" s="11">
        <f>IF(ISERROR(VLOOKUP($B114,Rose!L$4:Q$32,4,FALSE)),,VLOOKUP($B114,Rose!L$4:Q$32,4,FALSE))</f>
        <v>0</v>
      </c>
      <c r="U114" s="11">
        <f>IF(ISERROR(VLOOKUP($B114,Rose!S$4:X$32,4,FALSE)),,VLOOKUP($B114,Rose!S$4:X$32,4,FALSE))</f>
        <v>0</v>
      </c>
      <c r="V114" s="11">
        <f>IF(ISERROR(VLOOKUP($B114,Rose!Z$4:AE$32,4,FALSE)),,VLOOKUP($B114,Rose!Z$4:AE$32,4,FALSE))</f>
        <v>0</v>
      </c>
      <c r="W114" s="11">
        <f>IF(ISERROR(VLOOKUP($B114,Rose!AG$4:AL$32,4,FALSE)),,VLOOKUP($B114,Rose!AG$4:AL$32,4,FALSE))</f>
        <v>0</v>
      </c>
      <c r="X114" s="11">
        <f>IF(ISERROR(VLOOKUP($B114,Rose!AN$4:AS$32,4,FALSE)),,VLOOKUP($B114,Rose!AN$4:AS$32,4,FALSE))</f>
        <v>0</v>
      </c>
      <c r="Y114" s="11">
        <f>IF(ISERROR(VLOOKUP($B114,Rose!AU$4:AZ$32,4,FALSE)),,VLOOKUP($B114,Rose!AU$4:AZ$32,4,FALSE))</f>
        <v>0</v>
      </c>
      <c r="Z114" s="11">
        <f>IF(ISERROR(VLOOKUP($B114,Rose!BB$4:BG$32,4,FALSE)),,VLOOKUP($B114,Rose!BB$4:BG$32,4,FALSE))</f>
        <v>0</v>
      </c>
      <c r="AA114" s="11">
        <f>IF(ISERROR(VLOOKUP($B114,Rose!BI$4:BN$32,4,FALSE)),,VLOOKUP($B114,Rose!BI$4:BN$32,4,FALSE))</f>
        <v>0</v>
      </c>
      <c r="AB114" s="11">
        <f>IF(ISERROR(VLOOKUP($B114,Rose!BP$4:BU$32,4,FALSE)),,VLOOKUP($B114,Rose!BP$4:BU$32,4,FALSE))</f>
        <v>0</v>
      </c>
    </row>
    <row r="115" spans="1:28" ht="20" customHeight="1" x14ac:dyDescent="0.15">
      <c r="A115" s="11" t="s">
        <v>37</v>
      </c>
      <c r="B115" s="11" t="s">
        <v>622</v>
      </c>
      <c r="C115" s="11" t="s">
        <v>664</v>
      </c>
      <c r="D115" s="11">
        <v>61</v>
      </c>
      <c r="E115" s="11">
        <v>17</v>
      </c>
      <c r="F115" s="11">
        <v>6</v>
      </c>
      <c r="G115" s="11">
        <v>6.76471</v>
      </c>
      <c r="H115" s="11">
        <v>5</v>
      </c>
      <c r="I115" s="11">
        <v>0</v>
      </c>
      <c r="J115" s="11">
        <v>0</v>
      </c>
      <c r="K115" s="11">
        <v>0</v>
      </c>
      <c r="L115" s="11">
        <v>0</v>
      </c>
      <c r="M115" s="11">
        <v>4</v>
      </c>
      <c r="N115" s="11">
        <v>0</v>
      </c>
      <c r="O115" s="11">
        <v>0</v>
      </c>
      <c r="Q115" s="13"/>
      <c r="R115" s="13"/>
      <c r="S115" s="11">
        <f>IF(ISERROR(VLOOKUP($B115,Rose!D$4:J$32,4,FALSE)),,VLOOKUP($B115,Rose!D$4:J$32,4,FALSE))</f>
        <v>0</v>
      </c>
      <c r="T115" s="11">
        <f>IF(ISERROR(VLOOKUP($B115,Rose!L$4:Q$32,4,FALSE)),,VLOOKUP($B115,Rose!L$4:Q$32,4,FALSE))</f>
        <v>0</v>
      </c>
      <c r="U115" s="11">
        <f>IF(ISERROR(VLOOKUP($B115,Rose!S$4:X$32,4,FALSE)),,VLOOKUP($B115,Rose!S$4:X$32,4,FALSE))</f>
        <v>0</v>
      </c>
      <c r="V115" s="11">
        <f>IF(ISERROR(VLOOKUP($B115,Rose!Z$4:AE$32,4,FALSE)),,VLOOKUP($B115,Rose!Z$4:AE$32,4,FALSE))</f>
        <v>0</v>
      </c>
      <c r="W115" s="11">
        <f>IF(ISERROR(VLOOKUP($B115,Rose!AG$4:AL$32,4,FALSE)),,VLOOKUP($B115,Rose!AG$4:AL$32,4,FALSE))</f>
        <v>0</v>
      </c>
      <c r="X115" s="11">
        <f>IF(ISERROR(VLOOKUP($B115,Rose!AN$4:AS$32,4,FALSE)),,VLOOKUP($B115,Rose!AN$4:AS$32,4,FALSE))</f>
        <v>0</v>
      </c>
      <c r="Y115" s="11">
        <f>IF(ISERROR(VLOOKUP($B115,Rose!AU$4:AZ$32,4,FALSE)),,VLOOKUP($B115,Rose!AU$4:AZ$32,4,FALSE))</f>
        <v>0</v>
      </c>
      <c r="Z115" s="11">
        <f>IF(ISERROR(VLOOKUP($B115,Rose!BB$4:BG$32,4,FALSE)),,VLOOKUP($B115,Rose!BB$4:BG$32,4,FALSE))</f>
        <v>0</v>
      </c>
      <c r="AA115" s="11">
        <f>IF(ISERROR(VLOOKUP($B115,Rose!BI$4:BN$32,4,FALSE)),,VLOOKUP($B115,Rose!BI$4:BN$32,4,FALSE))</f>
        <v>0</v>
      </c>
      <c r="AB115" s="11">
        <f>IF(ISERROR(VLOOKUP($B115,Rose!BP$4:BU$32,4,FALSE)),,VLOOKUP($B115,Rose!BP$4:BU$32,4,FALSE))</f>
        <v>0</v>
      </c>
    </row>
    <row r="116" spans="1:28" ht="20" customHeight="1" x14ac:dyDescent="0.15">
      <c r="A116" s="11" t="s">
        <v>37</v>
      </c>
      <c r="B116" s="11" t="s">
        <v>637</v>
      </c>
      <c r="C116" s="11" t="s">
        <v>246</v>
      </c>
      <c r="D116" s="11">
        <v>24</v>
      </c>
      <c r="E116" s="11">
        <v>19</v>
      </c>
      <c r="F116" s="11">
        <v>5.8304099999999996</v>
      </c>
      <c r="G116" s="11">
        <v>6.3172499999999996</v>
      </c>
      <c r="H116" s="11">
        <v>3</v>
      </c>
      <c r="I116" s="11">
        <v>0</v>
      </c>
      <c r="J116" s="11">
        <v>0</v>
      </c>
      <c r="K116" s="11">
        <v>0</v>
      </c>
      <c r="L116" s="11">
        <v>1</v>
      </c>
      <c r="M116" s="11">
        <v>2</v>
      </c>
      <c r="N116" s="11">
        <v>0</v>
      </c>
      <c r="O116" s="11">
        <v>0</v>
      </c>
      <c r="Q116" s="13"/>
      <c r="R116" s="13"/>
      <c r="S116" s="11">
        <f>IF(ISERROR(VLOOKUP($B116,Rose!D$4:J$32,4,FALSE)),,VLOOKUP($B116,Rose!D$4:J$32,4,FALSE))</f>
        <v>0</v>
      </c>
      <c r="T116" s="11">
        <f>IF(ISERROR(VLOOKUP($B116,Rose!L$4:Q$32,4,FALSE)),,VLOOKUP($B116,Rose!L$4:Q$32,4,FALSE))</f>
        <v>0</v>
      </c>
      <c r="U116" s="11">
        <f>IF(ISERROR(VLOOKUP($B116,Rose!S$4:X$32,4,FALSE)),,VLOOKUP($B116,Rose!S$4:X$32,4,FALSE))</f>
        <v>0</v>
      </c>
      <c r="V116" s="11">
        <f>IF(ISERROR(VLOOKUP($B116,Rose!Z$4:AE$32,4,FALSE)),,VLOOKUP($B116,Rose!Z$4:AE$32,4,FALSE))</f>
        <v>0</v>
      </c>
      <c r="W116" s="11">
        <f>IF(ISERROR(VLOOKUP($B116,Rose!AG$4:AL$32,4,FALSE)),,VLOOKUP($B116,Rose!AG$4:AL$32,4,FALSE))</f>
        <v>0</v>
      </c>
      <c r="X116" s="11">
        <f>IF(ISERROR(VLOOKUP($B116,Rose!AN$4:AS$32,4,FALSE)),,VLOOKUP($B116,Rose!AN$4:AS$32,4,FALSE))</f>
        <v>0</v>
      </c>
      <c r="Y116" s="11">
        <f>IF(ISERROR(VLOOKUP($B116,Rose!AU$4:AZ$32,4,FALSE)),,VLOOKUP($B116,Rose!AU$4:AZ$32,4,FALSE))</f>
        <v>0</v>
      </c>
      <c r="Z116" s="11">
        <f>IF(ISERROR(VLOOKUP($B116,Rose!BB$4:BG$32,4,FALSE)),,VLOOKUP($B116,Rose!BB$4:BG$32,4,FALSE))</f>
        <v>0</v>
      </c>
      <c r="AA116" s="11">
        <f>IF(ISERROR(VLOOKUP($B116,Rose!BI$4:BN$32,4,FALSE)),,VLOOKUP($B116,Rose!BI$4:BN$32,4,FALSE))</f>
        <v>0</v>
      </c>
      <c r="AB116" s="11">
        <f>IF(ISERROR(VLOOKUP($B116,Rose!BP$4:BU$32,4,FALSE)),,VLOOKUP($B116,Rose!BP$4:BU$32,4,FALSE))</f>
        <v>0</v>
      </c>
    </row>
    <row r="117" spans="1:28" ht="20" customHeight="1" x14ac:dyDescent="0.15">
      <c r="A117" s="11" t="s">
        <v>37</v>
      </c>
      <c r="B117" s="11" t="s">
        <v>634</v>
      </c>
      <c r="C117" s="11" t="s">
        <v>121</v>
      </c>
      <c r="D117" s="11">
        <v>27</v>
      </c>
      <c r="E117" s="11">
        <v>20</v>
      </c>
      <c r="F117" s="11">
        <v>5.90822</v>
      </c>
      <c r="G117" s="11">
        <v>6.5319099999999999</v>
      </c>
      <c r="H117" s="11">
        <v>4</v>
      </c>
      <c r="I117" s="11">
        <v>0</v>
      </c>
      <c r="J117" s="11">
        <v>0</v>
      </c>
      <c r="K117" s="11">
        <v>0</v>
      </c>
      <c r="L117" s="11">
        <v>1</v>
      </c>
      <c r="M117" s="11">
        <v>2</v>
      </c>
      <c r="N117" s="11">
        <v>0</v>
      </c>
      <c r="O117" s="11">
        <v>0</v>
      </c>
      <c r="Q117" s="13"/>
      <c r="R117" s="13"/>
      <c r="S117" s="11">
        <f>IF(ISERROR(VLOOKUP($B117,Rose!D$4:J$32,4,FALSE)),,VLOOKUP($B117,Rose!D$4:J$32,4,FALSE))</f>
        <v>0</v>
      </c>
      <c r="T117" s="11">
        <f>IF(ISERROR(VLOOKUP($B117,Rose!L$4:Q$32,4,FALSE)),,VLOOKUP($B117,Rose!L$4:Q$32,4,FALSE))</f>
        <v>0</v>
      </c>
      <c r="U117" s="11">
        <f>IF(ISERROR(VLOOKUP($B117,Rose!S$4:X$32,4,FALSE)),,VLOOKUP($B117,Rose!S$4:X$32,4,FALSE))</f>
        <v>0</v>
      </c>
      <c r="V117" s="11">
        <f>IF(ISERROR(VLOOKUP($B117,Rose!Z$4:AE$32,4,FALSE)),,VLOOKUP($B117,Rose!Z$4:AE$32,4,FALSE))</f>
        <v>0</v>
      </c>
      <c r="W117" s="11">
        <f>IF(ISERROR(VLOOKUP($B117,Rose!AG$4:AL$32,4,FALSE)),,VLOOKUP($B117,Rose!AG$4:AL$32,4,FALSE))</f>
        <v>0</v>
      </c>
      <c r="X117" s="11">
        <f>IF(ISERROR(VLOOKUP($B117,Rose!AN$4:AS$32,4,FALSE)),,VLOOKUP($B117,Rose!AN$4:AS$32,4,FALSE))</f>
        <v>0</v>
      </c>
      <c r="Y117" s="11">
        <f>IF(ISERROR(VLOOKUP($B117,Rose!AU$4:AZ$32,4,FALSE)),,VLOOKUP($B117,Rose!AU$4:AZ$32,4,FALSE))</f>
        <v>0</v>
      </c>
      <c r="Z117" s="11">
        <f>IF(ISERROR(VLOOKUP($B117,Rose!BB$4:BG$32,4,FALSE)),,VLOOKUP($B117,Rose!BB$4:BG$32,4,FALSE))</f>
        <v>0</v>
      </c>
      <c r="AA117" s="11">
        <f>IF(ISERROR(VLOOKUP($B117,Rose!BI$4:BN$32,4,FALSE)),,VLOOKUP($B117,Rose!BI$4:BN$32,4,FALSE))</f>
        <v>0</v>
      </c>
      <c r="AB117" s="11">
        <f>IF(ISERROR(VLOOKUP($B117,Rose!BP$4:BU$32,4,FALSE)),,VLOOKUP($B117,Rose!BP$4:BU$32,4,FALSE))</f>
        <v>0</v>
      </c>
    </row>
    <row r="118" spans="1:28" ht="20" customHeight="1" x14ac:dyDescent="0.15">
      <c r="A118" s="11" t="s">
        <v>37</v>
      </c>
      <c r="B118" s="11" t="s">
        <v>875</v>
      </c>
      <c r="C118" s="11" t="s">
        <v>100</v>
      </c>
      <c r="D118" s="11">
        <v>48</v>
      </c>
      <c r="E118" s="11">
        <v>2</v>
      </c>
      <c r="F118" s="11">
        <v>7.125</v>
      </c>
      <c r="G118" s="11">
        <v>11.25</v>
      </c>
      <c r="H118" s="11">
        <v>3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Q118" s="13"/>
      <c r="R118" s="13"/>
      <c r="S118" s="11">
        <f>IF(ISERROR(VLOOKUP($B118,Rose!D$4:J$32,4,FALSE)),,VLOOKUP($B118,Rose!D$4:J$32,4,FALSE))</f>
        <v>0</v>
      </c>
      <c r="T118" s="11">
        <f>IF(ISERROR(VLOOKUP($B118,Rose!L$4:Q$32,4,FALSE)),,VLOOKUP($B118,Rose!L$4:Q$32,4,FALSE))</f>
        <v>0</v>
      </c>
      <c r="U118" s="11">
        <f>IF(ISERROR(VLOOKUP($B118,Rose!S$4:X$32,4,FALSE)),,VLOOKUP($B118,Rose!S$4:X$32,4,FALSE))</f>
        <v>107</v>
      </c>
      <c r="V118" s="11">
        <f>IF(ISERROR(VLOOKUP($B118,Rose!Z$4:AE$32,4,FALSE)),,VLOOKUP($B118,Rose!Z$4:AE$32,4,FALSE))</f>
        <v>0</v>
      </c>
      <c r="W118" s="11">
        <f>IF(ISERROR(VLOOKUP($B118,Rose!AG$4:AL$32,4,FALSE)),,VLOOKUP($B118,Rose!AG$4:AL$32,4,FALSE))</f>
        <v>0</v>
      </c>
      <c r="X118" s="11">
        <f>IF(ISERROR(VLOOKUP($B118,Rose!AN$4:AS$32,4,FALSE)),,VLOOKUP($B118,Rose!AN$4:AS$32,4,FALSE))</f>
        <v>0</v>
      </c>
      <c r="Y118" s="11">
        <f>IF(ISERROR(VLOOKUP($B118,Rose!AU$4:AZ$32,4,FALSE)),,VLOOKUP($B118,Rose!AU$4:AZ$32,4,FALSE))</f>
        <v>0</v>
      </c>
      <c r="Z118" s="11">
        <f>IF(ISERROR(VLOOKUP($B118,Rose!BB$4:BG$32,4,FALSE)),,VLOOKUP($B118,Rose!BB$4:BG$32,4,FALSE))</f>
        <v>0</v>
      </c>
      <c r="AA118" s="11">
        <f>IF(ISERROR(VLOOKUP($B118,Rose!BI$4:BN$32,4,FALSE)),,VLOOKUP($B118,Rose!BI$4:BN$32,4,FALSE))</f>
        <v>0</v>
      </c>
      <c r="AB118" s="11">
        <f>IF(ISERROR(VLOOKUP($B118,Rose!BP$4:BU$32,4,FALSE)),,VLOOKUP($B118,Rose!BP$4:BU$32,4,FALSE))</f>
        <v>0</v>
      </c>
    </row>
    <row r="119" spans="1:28" ht="20" customHeight="1" x14ac:dyDescent="0.15">
      <c r="A119" s="11" t="s">
        <v>37</v>
      </c>
      <c r="B119" s="11" t="s">
        <v>655</v>
      </c>
      <c r="C119" s="11" t="s">
        <v>664</v>
      </c>
      <c r="D119" s="11">
        <v>4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Q119" s="13"/>
      <c r="R119" s="13"/>
      <c r="S119" s="11">
        <f>IF(ISERROR(VLOOKUP($B119,Rose!D$4:J$32,4,FALSE)),,VLOOKUP($B119,Rose!D$4:J$32,4,FALSE))</f>
        <v>0</v>
      </c>
      <c r="T119" s="11">
        <f>IF(ISERROR(VLOOKUP($B119,Rose!L$4:Q$32,4,FALSE)),,VLOOKUP($B119,Rose!L$4:Q$32,4,FALSE))</f>
        <v>0</v>
      </c>
      <c r="U119" s="11">
        <f>IF(ISERROR(VLOOKUP($B119,Rose!S$4:X$32,4,FALSE)),,VLOOKUP($B119,Rose!S$4:X$32,4,FALSE))</f>
        <v>0</v>
      </c>
      <c r="V119" s="11">
        <f>IF(ISERROR(VLOOKUP($B119,Rose!Z$4:AE$32,4,FALSE)),,VLOOKUP($B119,Rose!Z$4:AE$32,4,FALSE))</f>
        <v>0</v>
      </c>
      <c r="W119" s="11">
        <f>IF(ISERROR(VLOOKUP($B119,Rose!AG$4:AL$32,4,FALSE)),,VLOOKUP($B119,Rose!AG$4:AL$32,4,FALSE))</f>
        <v>0</v>
      </c>
      <c r="X119" s="11">
        <f>IF(ISERROR(VLOOKUP($B119,Rose!AN$4:AS$32,4,FALSE)),,VLOOKUP($B119,Rose!AN$4:AS$32,4,FALSE))</f>
        <v>0</v>
      </c>
      <c r="Y119" s="11">
        <f>IF(ISERROR(VLOOKUP($B119,Rose!AU$4:AZ$32,4,FALSE)),,VLOOKUP($B119,Rose!AU$4:AZ$32,4,FALSE))</f>
        <v>0</v>
      </c>
      <c r="Z119" s="11">
        <f>IF(ISERROR(VLOOKUP($B119,Rose!BB$4:BG$32,4,FALSE)),,VLOOKUP($B119,Rose!BB$4:BG$32,4,FALSE))</f>
        <v>0</v>
      </c>
      <c r="AA119" s="11">
        <f>IF(ISERROR(VLOOKUP($B119,Rose!BI$4:BN$32,4,FALSE)),,VLOOKUP($B119,Rose!BI$4:BN$32,4,FALSE))</f>
        <v>0</v>
      </c>
      <c r="AB119" s="11">
        <f>IF(ISERROR(VLOOKUP($B119,Rose!BP$4:BU$32,4,FALSE)),,VLOOKUP($B119,Rose!BP$4:BU$32,4,FALSE))</f>
        <v>0</v>
      </c>
    </row>
    <row r="120" spans="1:28" ht="20" customHeight="1" x14ac:dyDescent="0.15">
      <c r="A120" s="11" t="s">
        <v>37</v>
      </c>
      <c r="B120" s="11" t="s">
        <v>656</v>
      </c>
      <c r="C120" s="11" t="s">
        <v>664</v>
      </c>
      <c r="D120" s="11">
        <v>4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Q120" s="13"/>
      <c r="R120" s="13"/>
      <c r="S120" s="11">
        <f>IF(ISERROR(VLOOKUP($B120,Rose!D$4:J$32,4,FALSE)),,VLOOKUP($B120,Rose!D$4:J$32,4,FALSE))</f>
        <v>0</v>
      </c>
      <c r="T120" s="11">
        <f>IF(ISERROR(VLOOKUP($B120,Rose!L$4:Q$32,4,FALSE)),,VLOOKUP($B120,Rose!L$4:Q$32,4,FALSE))</f>
        <v>0</v>
      </c>
      <c r="U120" s="11">
        <f>IF(ISERROR(VLOOKUP($B120,Rose!S$4:X$32,4,FALSE)),,VLOOKUP($B120,Rose!S$4:X$32,4,FALSE))</f>
        <v>0</v>
      </c>
      <c r="V120" s="11">
        <f>IF(ISERROR(VLOOKUP($B120,Rose!Z$4:AE$32,4,FALSE)),,VLOOKUP($B120,Rose!Z$4:AE$32,4,FALSE))</f>
        <v>0</v>
      </c>
      <c r="W120" s="11">
        <f>IF(ISERROR(VLOOKUP($B120,Rose!AG$4:AL$32,4,FALSE)),,VLOOKUP($B120,Rose!AG$4:AL$32,4,FALSE))</f>
        <v>0</v>
      </c>
      <c r="X120" s="11">
        <f>IF(ISERROR(VLOOKUP($B120,Rose!AN$4:AS$32,4,FALSE)),,VLOOKUP($B120,Rose!AN$4:AS$32,4,FALSE))</f>
        <v>0</v>
      </c>
      <c r="Y120" s="11">
        <f>IF(ISERROR(VLOOKUP($B120,Rose!AU$4:AZ$32,4,FALSE)),,VLOOKUP($B120,Rose!AU$4:AZ$32,4,FALSE))</f>
        <v>0</v>
      </c>
      <c r="Z120" s="11">
        <f>IF(ISERROR(VLOOKUP($B120,Rose!BB$4:BG$32,4,FALSE)),,VLOOKUP($B120,Rose!BB$4:BG$32,4,FALSE))</f>
        <v>0</v>
      </c>
      <c r="AA120" s="11">
        <f>IF(ISERROR(VLOOKUP($B120,Rose!BI$4:BN$32,4,FALSE)),,VLOOKUP($B120,Rose!BI$4:BN$32,4,FALSE))</f>
        <v>0</v>
      </c>
      <c r="AB120" s="11">
        <f>IF(ISERROR(VLOOKUP($B120,Rose!BP$4:BU$32,4,FALSE)),,VLOOKUP($B120,Rose!BP$4:BU$32,4,FALSE))</f>
        <v>0</v>
      </c>
    </row>
    <row r="121" spans="1:28" ht="20" customHeight="1" x14ac:dyDescent="0.15">
      <c r="A121" s="11" t="s">
        <v>37</v>
      </c>
      <c r="B121" s="11" t="s">
        <v>455</v>
      </c>
      <c r="C121" s="11" t="s">
        <v>342</v>
      </c>
      <c r="D121" s="11">
        <v>7</v>
      </c>
      <c r="E121" s="11">
        <v>2</v>
      </c>
      <c r="F121" s="11">
        <v>5.8125</v>
      </c>
      <c r="G121" s="11">
        <v>5.8125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Q121" s="13"/>
      <c r="R121" s="13"/>
      <c r="S121" s="11">
        <f>IF(ISERROR(VLOOKUP($B121,Rose!D$4:J$32,4,FALSE)),,VLOOKUP($B121,Rose!D$4:J$32,4,FALSE))</f>
        <v>0</v>
      </c>
      <c r="T121" s="11">
        <f>IF(ISERROR(VLOOKUP($B121,Rose!L$4:Q$32,4,FALSE)),,VLOOKUP($B121,Rose!L$4:Q$32,4,FALSE))</f>
        <v>0</v>
      </c>
      <c r="U121" s="11">
        <f>IF(ISERROR(VLOOKUP($B121,Rose!S$4:X$32,4,FALSE)),,VLOOKUP($B121,Rose!S$4:X$32,4,FALSE))</f>
        <v>0</v>
      </c>
      <c r="V121" s="11">
        <f>IF(ISERROR(VLOOKUP($B121,Rose!Z$4:AE$32,4,FALSE)),,VLOOKUP($B121,Rose!Z$4:AE$32,4,FALSE))</f>
        <v>0</v>
      </c>
      <c r="W121" s="11">
        <f>IF(ISERROR(VLOOKUP($B121,Rose!AG$4:AL$32,4,FALSE)),,VLOOKUP($B121,Rose!AG$4:AL$32,4,FALSE))</f>
        <v>0</v>
      </c>
      <c r="X121" s="11">
        <f>IF(ISERROR(VLOOKUP($B121,Rose!AN$4:AS$32,4,FALSE)),,VLOOKUP($B121,Rose!AN$4:AS$32,4,FALSE))</f>
        <v>0</v>
      </c>
      <c r="Y121" s="11">
        <f>IF(ISERROR(VLOOKUP($B121,Rose!AU$4:AZ$32,4,FALSE)),,VLOOKUP($B121,Rose!AU$4:AZ$32,4,FALSE))</f>
        <v>0</v>
      </c>
      <c r="Z121" s="11">
        <f>IF(ISERROR(VLOOKUP($B121,Rose!BB$4:BG$32,4,FALSE)),,VLOOKUP($B121,Rose!BB$4:BG$32,4,FALSE))</f>
        <v>0</v>
      </c>
      <c r="AA121" s="11">
        <f>IF(ISERROR(VLOOKUP($B121,Rose!BI$4:BN$32,4,FALSE)),,VLOOKUP($B121,Rose!BI$4:BN$32,4,FALSE))</f>
        <v>0</v>
      </c>
      <c r="AB121" s="11">
        <f>IF(ISERROR(VLOOKUP($B121,Rose!BP$4:BU$32,4,FALSE)),,VLOOKUP($B121,Rose!BP$4:BU$32,4,FALSE))</f>
        <v>0</v>
      </c>
    </row>
    <row r="122" spans="1:28" ht="20" customHeight="1" x14ac:dyDescent="0.15">
      <c r="A122" s="11" t="s">
        <v>37</v>
      </c>
      <c r="B122" s="11" t="s">
        <v>903</v>
      </c>
      <c r="C122" s="11" t="s">
        <v>246</v>
      </c>
      <c r="D122" s="11">
        <v>13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Q122" s="13"/>
      <c r="R122" s="13"/>
      <c r="S122" s="11">
        <f>IF(ISERROR(VLOOKUP($B122,Rose!D$4:J$32,4,FALSE)),,VLOOKUP($B122,Rose!D$4:J$32,4,FALSE))</f>
        <v>0</v>
      </c>
      <c r="T122" s="11">
        <f>IF(ISERROR(VLOOKUP($B122,Rose!L$4:Q$32,4,FALSE)),,VLOOKUP($B122,Rose!L$4:Q$32,4,FALSE))</f>
        <v>0</v>
      </c>
      <c r="U122" s="11">
        <f>IF(ISERROR(VLOOKUP($B122,Rose!S$4:X$32,4,FALSE)),,VLOOKUP($B122,Rose!S$4:X$32,4,FALSE))</f>
        <v>0</v>
      </c>
      <c r="V122" s="11">
        <f>IF(ISERROR(VLOOKUP($B122,Rose!Z$4:AE$32,4,FALSE)),,VLOOKUP($B122,Rose!Z$4:AE$32,4,FALSE))</f>
        <v>0</v>
      </c>
      <c r="W122" s="11">
        <f>IF(ISERROR(VLOOKUP($B122,Rose!AG$4:AL$32,4,FALSE)),,VLOOKUP($B122,Rose!AG$4:AL$32,4,FALSE))</f>
        <v>0</v>
      </c>
      <c r="X122" s="11">
        <f>IF(ISERROR(VLOOKUP($B122,Rose!AN$4:AS$32,4,FALSE)),,VLOOKUP($B122,Rose!AN$4:AS$32,4,FALSE))</f>
        <v>0</v>
      </c>
      <c r="Y122" s="11">
        <f>IF(ISERROR(VLOOKUP($B122,Rose!AU$4:AZ$32,4,FALSE)),,VLOOKUP($B122,Rose!AU$4:AZ$32,4,FALSE))</f>
        <v>0</v>
      </c>
      <c r="Z122" s="11">
        <f>IF(ISERROR(VLOOKUP($B122,Rose!BB$4:BG$32,4,FALSE)),,VLOOKUP($B122,Rose!BB$4:BG$32,4,FALSE))</f>
        <v>0</v>
      </c>
      <c r="AA122" s="11">
        <f>IF(ISERROR(VLOOKUP($B122,Rose!BI$4:BN$32,4,FALSE)),,VLOOKUP($B122,Rose!BI$4:BN$32,4,FALSE))</f>
        <v>0</v>
      </c>
      <c r="AB122" s="11">
        <f>IF(ISERROR(VLOOKUP($B122,Rose!BP$4:BU$32,4,FALSE)),,VLOOKUP($B122,Rose!BP$4:BU$32,4,FALSE))</f>
        <v>0</v>
      </c>
    </row>
    <row r="123" spans="1:28" ht="20" customHeight="1" x14ac:dyDescent="0.15">
      <c r="A123" s="11" t="s">
        <v>37</v>
      </c>
      <c r="B123" s="11" t="s">
        <v>660</v>
      </c>
      <c r="C123" s="11" t="s">
        <v>664</v>
      </c>
      <c r="D123" s="11">
        <v>1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Q123" s="13"/>
      <c r="R123" s="13"/>
      <c r="S123" s="11">
        <f>IF(ISERROR(VLOOKUP($B123,Rose!D$4:J$32,4,FALSE)),,VLOOKUP($B123,Rose!D$4:J$32,4,FALSE))</f>
        <v>0</v>
      </c>
      <c r="T123" s="11">
        <f>IF(ISERROR(VLOOKUP($B123,Rose!L$4:Q$32,4,FALSE)),,VLOOKUP($B123,Rose!L$4:Q$32,4,FALSE))</f>
        <v>0</v>
      </c>
      <c r="U123" s="11">
        <f>IF(ISERROR(VLOOKUP($B123,Rose!S$4:X$32,4,FALSE)),,VLOOKUP($B123,Rose!S$4:X$32,4,FALSE))</f>
        <v>0</v>
      </c>
      <c r="V123" s="11">
        <f>IF(ISERROR(VLOOKUP($B123,Rose!Z$4:AE$32,4,FALSE)),,VLOOKUP($B123,Rose!Z$4:AE$32,4,FALSE))</f>
        <v>0</v>
      </c>
      <c r="W123" s="11">
        <f>IF(ISERROR(VLOOKUP($B123,Rose!AG$4:AL$32,4,FALSE)),,VLOOKUP($B123,Rose!AG$4:AL$32,4,FALSE))</f>
        <v>0</v>
      </c>
      <c r="X123" s="11">
        <f>IF(ISERROR(VLOOKUP($B123,Rose!AN$4:AS$32,4,FALSE)),,VLOOKUP($B123,Rose!AN$4:AS$32,4,FALSE))</f>
        <v>0</v>
      </c>
      <c r="Y123" s="11">
        <f>IF(ISERROR(VLOOKUP($B123,Rose!AU$4:AZ$32,4,FALSE)),,VLOOKUP($B123,Rose!AU$4:AZ$32,4,FALSE))</f>
        <v>0</v>
      </c>
      <c r="Z123" s="11">
        <f>IF(ISERROR(VLOOKUP($B123,Rose!BB$4:BG$32,4,FALSE)),,VLOOKUP($B123,Rose!BB$4:BG$32,4,FALSE))</f>
        <v>0</v>
      </c>
      <c r="AA123" s="11">
        <f>IF(ISERROR(VLOOKUP($B123,Rose!BI$4:BN$32,4,FALSE)),,VLOOKUP($B123,Rose!BI$4:BN$32,4,FALSE))</f>
        <v>0</v>
      </c>
      <c r="AB123" s="11">
        <f>IF(ISERROR(VLOOKUP($B123,Rose!BP$4:BU$32,4,FALSE)),,VLOOKUP($B123,Rose!BP$4:BU$32,4,FALSE))</f>
        <v>0</v>
      </c>
    </row>
    <row r="124" spans="1:28" ht="20" customHeight="1" x14ac:dyDescent="0.15">
      <c r="A124" s="11" t="s">
        <v>37</v>
      </c>
      <c r="B124" s="11" t="s">
        <v>446</v>
      </c>
      <c r="C124" s="11" t="s">
        <v>93</v>
      </c>
      <c r="D124" s="11">
        <v>37</v>
      </c>
      <c r="E124" s="11">
        <v>19</v>
      </c>
      <c r="F124" s="11">
        <v>6.28118</v>
      </c>
      <c r="G124" s="11">
        <v>6.8549600000000002</v>
      </c>
      <c r="H124" s="11">
        <v>3</v>
      </c>
      <c r="I124" s="11">
        <v>0</v>
      </c>
      <c r="J124" s="11">
        <v>0</v>
      </c>
      <c r="K124" s="11">
        <v>0</v>
      </c>
      <c r="L124" s="11">
        <v>2</v>
      </c>
      <c r="M124" s="11">
        <v>2</v>
      </c>
      <c r="N124" s="11">
        <v>0</v>
      </c>
      <c r="O124" s="11">
        <v>0</v>
      </c>
      <c r="Q124" s="13"/>
      <c r="R124" s="13"/>
      <c r="S124" s="11">
        <f>IF(ISERROR(VLOOKUP($B124,Rose!D$4:J$32,4,FALSE)),,VLOOKUP($B124,Rose!D$4:J$32,4,FALSE))</f>
        <v>0</v>
      </c>
      <c r="T124" s="11">
        <f>IF(ISERROR(VLOOKUP($B124,Rose!L$4:Q$32,4,FALSE)),,VLOOKUP($B124,Rose!L$4:Q$32,4,FALSE))</f>
        <v>0</v>
      </c>
      <c r="U124" s="11">
        <f>IF(ISERROR(VLOOKUP($B124,Rose!S$4:X$32,4,FALSE)),,VLOOKUP($B124,Rose!S$4:X$32,4,FALSE))</f>
        <v>0</v>
      </c>
      <c r="V124" s="11">
        <f>IF(ISERROR(VLOOKUP($B124,Rose!Z$4:AE$32,4,FALSE)),,VLOOKUP($B124,Rose!Z$4:AE$32,4,FALSE))</f>
        <v>0</v>
      </c>
      <c r="W124" s="11">
        <f>IF(ISERROR(VLOOKUP($B124,Rose!AG$4:AL$32,4,FALSE)),,VLOOKUP($B124,Rose!AG$4:AL$32,4,FALSE))</f>
        <v>0</v>
      </c>
      <c r="X124" s="11">
        <f>IF(ISERROR(VLOOKUP($B124,Rose!AN$4:AS$32,4,FALSE)),,VLOOKUP($B124,Rose!AN$4:AS$32,4,FALSE))</f>
        <v>0</v>
      </c>
      <c r="Y124" s="11">
        <f>IF(ISERROR(VLOOKUP($B124,Rose!AU$4:AZ$32,4,FALSE)),,VLOOKUP($B124,Rose!AU$4:AZ$32,4,FALSE))</f>
        <v>0</v>
      </c>
      <c r="Z124" s="11">
        <f>IF(ISERROR(VLOOKUP($B124,Rose!BB$4:BG$32,4,FALSE)),,VLOOKUP($B124,Rose!BB$4:BG$32,4,FALSE))</f>
        <v>0</v>
      </c>
      <c r="AA124" s="11">
        <f>IF(ISERROR(VLOOKUP($B124,Rose!BI$4:BN$32,4,FALSE)),,VLOOKUP($B124,Rose!BI$4:BN$32,4,FALSE))</f>
        <v>0</v>
      </c>
      <c r="AB124" s="11">
        <f>IF(ISERROR(VLOOKUP($B124,Rose!BP$4:BU$32,4,FALSE)),,VLOOKUP($B124,Rose!BP$4:BU$32,4,FALSE))</f>
        <v>0</v>
      </c>
    </row>
    <row r="125" spans="1:28" ht="20" customHeight="1" x14ac:dyDescent="0.15">
      <c r="A125" s="11" t="s">
        <v>37</v>
      </c>
      <c r="B125" s="11" t="s">
        <v>742</v>
      </c>
      <c r="C125" s="11" t="s">
        <v>92</v>
      </c>
      <c r="D125" s="11">
        <v>54</v>
      </c>
      <c r="E125" s="11">
        <v>20</v>
      </c>
      <c r="F125" s="11">
        <v>6.4086999999999996</v>
      </c>
      <c r="G125" s="11">
        <v>6.9287999999999998</v>
      </c>
      <c r="H125" s="11">
        <v>2</v>
      </c>
      <c r="I125" s="11">
        <v>0</v>
      </c>
      <c r="J125" s="11">
        <v>0</v>
      </c>
      <c r="K125" s="11">
        <v>0</v>
      </c>
      <c r="L125" s="11">
        <v>5</v>
      </c>
      <c r="M125" s="11">
        <v>1</v>
      </c>
      <c r="N125" s="11">
        <v>0</v>
      </c>
      <c r="O125" s="11">
        <v>0</v>
      </c>
      <c r="Q125" s="13"/>
      <c r="R125" s="13"/>
      <c r="S125" s="11">
        <f>IF(ISERROR(VLOOKUP($B125,Rose!D$4:J$32,4,FALSE)),,VLOOKUP($B125,Rose!D$4:J$32,4,FALSE))</f>
        <v>52</v>
      </c>
      <c r="T125" s="11">
        <f>IF(ISERROR(VLOOKUP($B125,Rose!L$4:Q$32,4,FALSE)),,VLOOKUP($B125,Rose!L$4:Q$32,4,FALSE))</f>
        <v>0</v>
      </c>
      <c r="U125" s="11">
        <f>IF(ISERROR(VLOOKUP($B125,Rose!S$4:X$32,4,FALSE)),,VLOOKUP($B125,Rose!S$4:X$32,4,FALSE))</f>
        <v>0</v>
      </c>
      <c r="V125" s="11">
        <f>IF(ISERROR(VLOOKUP($B125,Rose!Z$4:AE$32,4,FALSE)),,VLOOKUP($B125,Rose!Z$4:AE$32,4,FALSE))</f>
        <v>0</v>
      </c>
      <c r="W125" s="11">
        <f>IF(ISERROR(VLOOKUP($B125,Rose!AG$4:AL$32,4,FALSE)),,VLOOKUP($B125,Rose!AG$4:AL$32,4,FALSE))</f>
        <v>0</v>
      </c>
      <c r="X125" s="11">
        <f>IF(ISERROR(VLOOKUP($B125,Rose!AN$4:AS$32,4,FALSE)),,VLOOKUP($B125,Rose!AN$4:AS$32,4,FALSE))</f>
        <v>0</v>
      </c>
      <c r="Y125" s="11">
        <f>IF(ISERROR(VLOOKUP($B125,Rose!AU$4:AZ$32,4,FALSE)),,VLOOKUP($B125,Rose!AU$4:AZ$32,4,FALSE))</f>
        <v>0</v>
      </c>
      <c r="Z125" s="11">
        <f>IF(ISERROR(VLOOKUP($B125,Rose!BB$4:BG$32,4,FALSE)),,VLOOKUP($B125,Rose!BB$4:BG$32,4,FALSE))</f>
        <v>0</v>
      </c>
      <c r="AA125" s="11">
        <f>IF(ISERROR(VLOOKUP($B125,Rose!BI$4:BN$32,4,FALSE)),,VLOOKUP($B125,Rose!BI$4:BN$32,4,FALSE))</f>
        <v>0</v>
      </c>
      <c r="AB125" s="11">
        <f>IF(ISERROR(VLOOKUP($B125,Rose!BP$4:BU$32,4,FALSE)),,VLOOKUP($B125,Rose!BP$4:BU$32,4,FALSE))</f>
        <v>0</v>
      </c>
    </row>
    <row r="126" spans="1:28" ht="20" customHeight="1" x14ac:dyDescent="0.15">
      <c r="A126" s="11" t="s">
        <v>37</v>
      </c>
      <c r="B126" s="11" t="s">
        <v>333</v>
      </c>
      <c r="C126" s="11" t="s">
        <v>92</v>
      </c>
      <c r="D126" s="11">
        <v>28</v>
      </c>
      <c r="E126" s="11">
        <v>4</v>
      </c>
      <c r="F126" s="11">
        <v>5.7708300000000001</v>
      </c>
      <c r="G126" s="11">
        <v>5.6041699999999999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1</v>
      </c>
      <c r="N126" s="11">
        <v>0</v>
      </c>
      <c r="O126" s="11">
        <v>0</v>
      </c>
      <c r="Q126" s="13"/>
      <c r="R126" s="13"/>
      <c r="S126" s="11">
        <f>IF(ISERROR(VLOOKUP($B126,Rose!D$4:J$32,4,FALSE)),,VLOOKUP($B126,Rose!D$4:J$32,4,FALSE))</f>
        <v>0</v>
      </c>
      <c r="T126" s="11">
        <f>IF(ISERROR(VLOOKUP($B126,Rose!L$4:Q$32,4,FALSE)),,VLOOKUP($B126,Rose!L$4:Q$32,4,FALSE))</f>
        <v>0</v>
      </c>
      <c r="U126" s="11">
        <f>IF(ISERROR(VLOOKUP($B126,Rose!S$4:X$32,4,FALSE)),,VLOOKUP($B126,Rose!S$4:X$32,4,FALSE))</f>
        <v>0</v>
      </c>
      <c r="V126" s="11">
        <f>IF(ISERROR(VLOOKUP($B126,Rose!Z$4:AE$32,4,FALSE)),,VLOOKUP($B126,Rose!Z$4:AE$32,4,FALSE))</f>
        <v>0</v>
      </c>
      <c r="W126" s="11">
        <f>IF(ISERROR(VLOOKUP($B126,Rose!AG$4:AL$32,4,FALSE)),,VLOOKUP($B126,Rose!AG$4:AL$32,4,FALSE))</f>
        <v>0</v>
      </c>
      <c r="X126" s="11">
        <f>IF(ISERROR(VLOOKUP($B126,Rose!AN$4:AS$32,4,FALSE)),,VLOOKUP($B126,Rose!AN$4:AS$32,4,FALSE))</f>
        <v>0</v>
      </c>
      <c r="Y126" s="11">
        <f>IF(ISERROR(VLOOKUP($B126,Rose!AU$4:AZ$32,4,FALSE)),,VLOOKUP($B126,Rose!AU$4:AZ$32,4,FALSE))</f>
        <v>0</v>
      </c>
      <c r="Z126" s="11">
        <f>IF(ISERROR(VLOOKUP($B126,Rose!BB$4:BG$32,4,FALSE)),,VLOOKUP($B126,Rose!BB$4:BG$32,4,FALSE))</f>
        <v>0</v>
      </c>
      <c r="AA126" s="11">
        <f>IF(ISERROR(VLOOKUP($B126,Rose!BI$4:BN$32,4,FALSE)),,VLOOKUP($B126,Rose!BI$4:BN$32,4,FALSE))</f>
        <v>0</v>
      </c>
      <c r="AB126" s="11">
        <f>IF(ISERROR(VLOOKUP($B126,Rose!BP$4:BU$32,4,FALSE)),,VLOOKUP($B126,Rose!BP$4:BU$32,4,FALSE))</f>
        <v>0</v>
      </c>
    </row>
    <row r="127" spans="1:28" ht="20" customHeight="1" x14ac:dyDescent="0.15">
      <c r="A127" s="11" t="s">
        <v>37</v>
      </c>
      <c r="B127" s="11" t="s">
        <v>743</v>
      </c>
      <c r="C127" s="11" t="s">
        <v>99</v>
      </c>
      <c r="D127" s="11">
        <v>11</v>
      </c>
      <c r="E127" s="11">
        <v>12</v>
      </c>
      <c r="F127" s="11">
        <v>6.0255700000000001</v>
      </c>
      <c r="G127" s="11">
        <v>6.2433699999999996</v>
      </c>
      <c r="H127" s="11">
        <v>1</v>
      </c>
      <c r="I127" s="11">
        <v>0</v>
      </c>
      <c r="J127" s="11">
        <v>0</v>
      </c>
      <c r="K127" s="11">
        <v>0</v>
      </c>
      <c r="L127" s="11">
        <v>0</v>
      </c>
      <c r="M127" s="11">
        <v>1</v>
      </c>
      <c r="N127" s="11">
        <v>0</v>
      </c>
      <c r="O127" s="11">
        <v>0</v>
      </c>
      <c r="Q127" s="13"/>
      <c r="R127" s="13"/>
      <c r="S127" s="11">
        <f>IF(ISERROR(VLOOKUP($B127,Rose!D$4:J$32,4,FALSE)),,VLOOKUP($B127,Rose!D$4:J$32,4,FALSE))</f>
        <v>0</v>
      </c>
      <c r="T127" s="11">
        <f>IF(ISERROR(VLOOKUP($B127,Rose!L$4:Q$32,4,FALSE)),,VLOOKUP($B127,Rose!L$4:Q$32,4,FALSE))</f>
        <v>0</v>
      </c>
      <c r="U127" s="11">
        <f>IF(ISERROR(VLOOKUP($B127,Rose!S$4:X$32,4,FALSE)),,VLOOKUP($B127,Rose!S$4:X$32,4,FALSE))</f>
        <v>0</v>
      </c>
      <c r="V127" s="11">
        <f>IF(ISERROR(VLOOKUP($B127,Rose!Z$4:AE$32,4,FALSE)),,VLOOKUP($B127,Rose!Z$4:AE$32,4,FALSE))</f>
        <v>0</v>
      </c>
      <c r="W127" s="11">
        <f>IF(ISERROR(VLOOKUP($B127,Rose!AG$4:AL$32,4,FALSE)),,VLOOKUP($B127,Rose!AG$4:AL$32,4,FALSE))</f>
        <v>0</v>
      </c>
      <c r="X127" s="11">
        <f>IF(ISERROR(VLOOKUP($B127,Rose!AN$4:AS$32,4,FALSE)),,VLOOKUP($B127,Rose!AN$4:AS$32,4,FALSE))</f>
        <v>0</v>
      </c>
      <c r="Y127" s="11">
        <f>IF(ISERROR(VLOOKUP($B127,Rose!AU$4:AZ$32,4,FALSE)),,VLOOKUP($B127,Rose!AU$4:AZ$32,4,FALSE))</f>
        <v>0</v>
      </c>
      <c r="Z127" s="11">
        <f>IF(ISERROR(VLOOKUP($B127,Rose!BB$4:BG$32,4,FALSE)),,VLOOKUP($B127,Rose!BB$4:BG$32,4,FALSE))</f>
        <v>0</v>
      </c>
      <c r="AA127" s="11">
        <f>IF(ISERROR(VLOOKUP($B127,Rose!BI$4:BN$32,4,FALSE)),,VLOOKUP($B127,Rose!BI$4:BN$32,4,FALSE))</f>
        <v>0</v>
      </c>
      <c r="AB127" s="11">
        <f>IF(ISERROR(VLOOKUP($B127,Rose!BP$4:BU$32,4,FALSE)),,VLOOKUP($B127,Rose!BP$4:BU$32,4,FALSE))</f>
        <v>0</v>
      </c>
    </row>
    <row r="128" spans="1:28" ht="20" customHeight="1" x14ac:dyDescent="0.15">
      <c r="A128" s="11" t="s">
        <v>37</v>
      </c>
      <c r="B128" s="11" t="s">
        <v>509</v>
      </c>
      <c r="C128" s="11" t="s">
        <v>98</v>
      </c>
      <c r="D128" s="11">
        <v>37</v>
      </c>
      <c r="E128" s="11">
        <v>12</v>
      </c>
      <c r="F128" s="11">
        <v>5.9958299999999998</v>
      </c>
      <c r="G128" s="11">
        <v>6.5708299999999999</v>
      </c>
      <c r="H128" s="11">
        <v>2</v>
      </c>
      <c r="I128" s="11">
        <v>0</v>
      </c>
      <c r="J128" s="11">
        <v>0</v>
      </c>
      <c r="K128" s="11">
        <v>0</v>
      </c>
      <c r="L128" s="11">
        <v>1</v>
      </c>
      <c r="M128" s="11">
        <v>2</v>
      </c>
      <c r="N128" s="11">
        <v>0</v>
      </c>
      <c r="O128" s="11">
        <v>0</v>
      </c>
      <c r="Q128" s="13"/>
      <c r="R128" s="13"/>
      <c r="S128" s="11">
        <f>IF(ISERROR(VLOOKUP($B128,Rose!D$4:J$32,4,FALSE)),,VLOOKUP($B128,Rose!D$4:J$32,4,FALSE))</f>
        <v>0</v>
      </c>
      <c r="T128" s="11">
        <f>IF(ISERROR(VLOOKUP($B128,Rose!L$4:Q$32,4,FALSE)),,VLOOKUP($B128,Rose!L$4:Q$32,4,FALSE))</f>
        <v>0</v>
      </c>
      <c r="U128" s="11">
        <f>IF(ISERROR(VLOOKUP($B128,Rose!S$4:X$32,4,FALSE)),,VLOOKUP($B128,Rose!S$4:X$32,4,FALSE))</f>
        <v>0</v>
      </c>
      <c r="V128" s="11">
        <f>IF(ISERROR(VLOOKUP($B128,Rose!Z$4:AE$32,4,FALSE)),,VLOOKUP($B128,Rose!Z$4:AE$32,4,FALSE))</f>
        <v>0</v>
      </c>
      <c r="W128" s="11">
        <f>IF(ISERROR(VLOOKUP($B128,Rose!AG$4:AL$32,4,FALSE)),,VLOOKUP($B128,Rose!AG$4:AL$32,4,FALSE))</f>
        <v>0</v>
      </c>
      <c r="X128" s="11">
        <f>IF(ISERROR(VLOOKUP($B128,Rose!AN$4:AS$32,4,FALSE)),,VLOOKUP($B128,Rose!AN$4:AS$32,4,FALSE))</f>
        <v>0</v>
      </c>
      <c r="Y128" s="11">
        <f>IF(ISERROR(VLOOKUP($B128,Rose!AU$4:AZ$32,4,FALSE)),,VLOOKUP($B128,Rose!AU$4:AZ$32,4,FALSE))</f>
        <v>0</v>
      </c>
      <c r="Z128" s="11">
        <f>IF(ISERROR(VLOOKUP($B128,Rose!BB$4:BG$32,4,FALSE)),,VLOOKUP($B128,Rose!BB$4:BG$32,4,FALSE))</f>
        <v>0</v>
      </c>
      <c r="AA128" s="11">
        <f>IF(ISERROR(VLOOKUP($B128,Rose!BI$4:BN$32,4,FALSE)),,VLOOKUP($B128,Rose!BI$4:BN$32,4,FALSE))</f>
        <v>0</v>
      </c>
      <c r="AB128" s="11">
        <f>IF(ISERROR(VLOOKUP($B128,Rose!BP$4:BU$32,4,FALSE)),,VLOOKUP($B128,Rose!BP$4:BU$32,4,FALSE))</f>
        <v>0</v>
      </c>
    </row>
    <row r="129" spans="1:28" ht="20" customHeight="1" x14ac:dyDescent="0.15">
      <c r="A129" s="11" t="s">
        <v>37</v>
      </c>
      <c r="B129" s="11" t="s">
        <v>651</v>
      </c>
      <c r="C129" s="11" t="s">
        <v>664</v>
      </c>
      <c r="D129" s="11">
        <v>11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Q129" s="13"/>
      <c r="R129" s="13"/>
      <c r="S129" s="11">
        <f>IF(ISERROR(VLOOKUP($B129,Rose!D$4:J$32,4,FALSE)),,VLOOKUP($B129,Rose!D$4:J$32,4,FALSE))</f>
        <v>0</v>
      </c>
      <c r="T129" s="11">
        <f>IF(ISERROR(VLOOKUP($B129,Rose!L$4:Q$32,4,FALSE)),,VLOOKUP($B129,Rose!L$4:Q$32,4,FALSE))</f>
        <v>0</v>
      </c>
      <c r="U129" s="11">
        <f>IF(ISERROR(VLOOKUP($B129,Rose!S$4:X$32,4,FALSE)),,VLOOKUP($B129,Rose!S$4:X$32,4,FALSE))</f>
        <v>0</v>
      </c>
      <c r="V129" s="11">
        <f>IF(ISERROR(VLOOKUP($B129,Rose!Z$4:AE$32,4,FALSE)),,VLOOKUP($B129,Rose!Z$4:AE$32,4,FALSE))</f>
        <v>0</v>
      </c>
      <c r="W129" s="11">
        <f>IF(ISERROR(VLOOKUP($B129,Rose!AG$4:AL$32,4,FALSE)),,VLOOKUP($B129,Rose!AG$4:AL$32,4,FALSE))</f>
        <v>0</v>
      </c>
      <c r="X129" s="11">
        <f>IF(ISERROR(VLOOKUP($B129,Rose!AN$4:AS$32,4,FALSE)),,VLOOKUP($B129,Rose!AN$4:AS$32,4,FALSE))</f>
        <v>0</v>
      </c>
      <c r="Y129" s="11">
        <f>IF(ISERROR(VLOOKUP($B129,Rose!AU$4:AZ$32,4,FALSE)),,VLOOKUP($B129,Rose!AU$4:AZ$32,4,FALSE))</f>
        <v>0</v>
      </c>
      <c r="Z129" s="11">
        <f>IF(ISERROR(VLOOKUP($B129,Rose!BB$4:BG$32,4,FALSE)),,VLOOKUP($B129,Rose!BB$4:BG$32,4,FALSE))</f>
        <v>0</v>
      </c>
      <c r="AA129" s="11">
        <f>IF(ISERROR(VLOOKUP($B129,Rose!BI$4:BN$32,4,FALSE)),,VLOOKUP($B129,Rose!BI$4:BN$32,4,FALSE))</f>
        <v>0</v>
      </c>
      <c r="AB129" s="11">
        <f>IF(ISERROR(VLOOKUP($B129,Rose!BP$4:BU$32,4,FALSE)),,VLOOKUP($B129,Rose!BP$4:BU$32,4,FALSE))</f>
        <v>0</v>
      </c>
    </row>
    <row r="130" spans="1:28" ht="20" customHeight="1" x14ac:dyDescent="0.15">
      <c r="A130" s="11" t="s">
        <v>37</v>
      </c>
      <c r="B130" s="11" t="s">
        <v>187</v>
      </c>
      <c r="C130" s="11" t="s">
        <v>664</v>
      </c>
      <c r="D130" s="11">
        <v>35</v>
      </c>
      <c r="E130" s="11">
        <v>1</v>
      </c>
      <c r="F130" s="11">
        <v>1.5</v>
      </c>
      <c r="G130" s="11">
        <v>1.5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Q130" s="13"/>
      <c r="R130" s="13"/>
      <c r="S130" s="11">
        <f>IF(ISERROR(VLOOKUP($B130,Rose!D$4:J$32,4,FALSE)),,VLOOKUP($B130,Rose!D$4:J$32,4,FALSE))</f>
        <v>0</v>
      </c>
      <c r="T130" s="11">
        <f>IF(ISERROR(VLOOKUP($B130,Rose!L$4:Q$32,4,FALSE)),,VLOOKUP($B130,Rose!L$4:Q$32,4,FALSE))</f>
        <v>0</v>
      </c>
      <c r="U130" s="11">
        <f>IF(ISERROR(VLOOKUP($B130,Rose!S$4:X$32,4,FALSE)),,VLOOKUP($B130,Rose!S$4:X$32,4,FALSE))</f>
        <v>0</v>
      </c>
      <c r="V130" s="11">
        <f>IF(ISERROR(VLOOKUP($B130,Rose!Z$4:AE$32,4,FALSE)),,VLOOKUP($B130,Rose!Z$4:AE$32,4,FALSE))</f>
        <v>0</v>
      </c>
      <c r="W130" s="11">
        <f>IF(ISERROR(VLOOKUP($B130,Rose!AG$4:AL$32,4,FALSE)),,VLOOKUP($B130,Rose!AG$4:AL$32,4,FALSE))</f>
        <v>0</v>
      </c>
      <c r="X130" s="11">
        <f>IF(ISERROR(VLOOKUP($B130,Rose!AN$4:AS$32,4,FALSE)),,VLOOKUP($B130,Rose!AN$4:AS$32,4,FALSE))</f>
        <v>0</v>
      </c>
      <c r="Y130" s="11">
        <f>IF(ISERROR(VLOOKUP($B130,Rose!AU$4:AZ$32,4,FALSE)),,VLOOKUP($B130,Rose!AU$4:AZ$32,4,FALSE))</f>
        <v>0</v>
      </c>
      <c r="Z130" s="11">
        <f>IF(ISERROR(VLOOKUP($B130,Rose!BB$4:BG$32,4,FALSE)),,VLOOKUP($B130,Rose!BB$4:BG$32,4,FALSE))</f>
        <v>0</v>
      </c>
      <c r="AA130" s="11">
        <f>IF(ISERROR(VLOOKUP($B130,Rose!BI$4:BN$32,4,FALSE)),,VLOOKUP($B130,Rose!BI$4:BN$32,4,FALSE))</f>
        <v>0</v>
      </c>
      <c r="AB130" s="11">
        <f>IF(ISERROR(VLOOKUP($B130,Rose!BP$4:BU$32,4,FALSE)),,VLOOKUP($B130,Rose!BP$4:BU$32,4,FALSE))</f>
        <v>0</v>
      </c>
    </row>
    <row r="131" spans="1:28" ht="20" customHeight="1" x14ac:dyDescent="0.15">
      <c r="A131" s="11" t="s">
        <v>37</v>
      </c>
      <c r="B131" s="11" t="s">
        <v>510</v>
      </c>
      <c r="C131" s="11" t="s">
        <v>93</v>
      </c>
      <c r="D131" s="11">
        <v>41</v>
      </c>
      <c r="E131" s="11">
        <v>20</v>
      </c>
      <c r="F131" s="11">
        <v>6.2249999999999996</v>
      </c>
      <c r="G131" s="11">
        <v>6.8250000000000002</v>
      </c>
      <c r="H131" s="11">
        <v>4</v>
      </c>
      <c r="I131" s="11">
        <v>0</v>
      </c>
      <c r="J131" s="11">
        <v>0</v>
      </c>
      <c r="K131" s="11">
        <v>0</v>
      </c>
      <c r="L131" s="11">
        <v>1</v>
      </c>
      <c r="M131" s="11">
        <v>1</v>
      </c>
      <c r="N131" s="11">
        <v>0</v>
      </c>
      <c r="O131" s="11">
        <v>0</v>
      </c>
      <c r="Q131" s="13"/>
      <c r="R131" s="13"/>
      <c r="S131" s="11">
        <f>IF(ISERROR(VLOOKUP($B131,Rose!D$4:J$32,4,FALSE)),,VLOOKUP($B131,Rose!D$4:J$32,4,FALSE))</f>
        <v>0</v>
      </c>
      <c r="T131" s="11">
        <f>IF(ISERROR(VLOOKUP($B131,Rose!L$4:Q$32,4,FALSE)),,VLOOKUP($B131,Rose!L$4:Q$32,4,FALSE))</f>
        <v>0</v>
      </c>
      <c r="U131" s="11">
        <f>IF(ISERROR(VLOOKUP($B131,Rose!S$4:X$32,4,FALSE)),,VLOOKUP($B131,Rose!S$4:X$32,4,FALSE))</f>
        <v>0</v>
      </c>
      <c r="V131" s="11">
        <f>IF(ISERROR(VLOOKUP($B131,Rose!Z$4:AE$32,4,FALSE)),,VLOOKUP($B131,Rose!Z$4:AE$32,4,FALSE))</f>
        <v>0</v>
      </c>
      <c r="W131" s="11">
        <f>IF(ISERROR(VLOOKUP($B131,Rose!AG$4:AL$32,4,FALSE)),,VLOOKUP($B131,Rose!AG$4:AL$32,4,FALSE))</f>
        <v>20</v>
      </c>
      <c r="X131" s="11">
        <f>IF(ISERROR(VLOOKUP($B131,Rose!AN$4:AS$32,4,FALSE)),,VLOOKUP($B131,Rose!AN$4:AS$32,4,FALSE))</f>
        <v>0</v>
      </c>
      <c r="Y131" s="11">
        <f>IF(ISERROR(VLOOKUP($B131,Rose!AU$4:AZ$32,4,FALSE)),,VLOOKUP($B131,Rose!AU$4:AZ$32,4,FALSE))</f>
        <v>0</v>
      </c>
      <c r="Z131" s="11">
        <f>IF(ISERROR(VLOOKUP($B131,Rose!BB$4:BG$32,4,FALSE)),,VLOOKUP($B131,Rose!BB$4:BG$32,4,FALSE))</f>
        <v>0</v>
      </c>
      <c r="AA131" s="11">
        <f>IF(ISERROR(VLOOKUP($B131,Rose!BI$4:BN$32,4,FALSE)),,VLOOKUP($B131,Rose!BI$4:BN$32,4,FALSE))</f>
        <v>0</v>
      </c>
      <c r="AB131" s="11">
        <f>IF(ISERROR(VLOOKUP($B131,Rose!BP$4:BU$32,4,FALSE)),,VLOOKUP($B131,Rose!BP$4:BU$32,4,FALSE))</f>
        <v>0</v>
      </c>
    </row>
    <row r="132" spans="1:28" ht="20" customHeight="1" x14ac:dyDescent="0.15">
      <c r="A132" s="11" t="s">
        <v>37</v>
      </c>
      <c r="B132" s="11" t="s">
        <v>443</v>
      </c>
      <c r="C132" s="11" t="s">
        <v>92</v>
      </c>
      <c r="D132" s="11">
        <v>29</v>
      </c>
      <c r="E132" s="11">
        <v>13</v>
      </c>
      <c r="F132" s="11">
        <v>5.79183</v>
      </c>
      <c r="G132" s="11">
        <v>6.0495200000000002</v>
      </c>
      <c r="H132" s="11">
        <v>1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Q132" s="13"/>
      <c r="R132" s="13"/>
      <c r="S132" s="11">
        <f>IF(ISERROR(VLOOKUP($B132,Rose!D$4:J$32,4,FALSE)),,VLOOKUP($B132,Rose!D$4:J$32,4,FALSE))</f>
        <v>0</v>
      </c>
      <c r="T132" s="11">
        <f>IF(ISERROR(VLOOKUP($B132,Rose!L$4:Q$32,4,FALSE)),,VLOOKUP($B132,Rose!L$4:Q$32,4,FALSE))</f>
        <v>0</v>
      </c>
      <c r="U132" s="11">
        <f>IF(ISERROR(VLOOKUP($B132,Rose!S$4:X$32,4,FALSE)),,VLOOKUP($B132,Rose!S$4:X$32,4,FALSE))</f>
        <v>0</v>
      </c>
      <c r="V132" s="11">
        <f>IF(ISERROR(VLOOKUP($B132,Rose!Z$4:AE$32,4,FALSE)),,VLOOKUP($B132,Rose!Z$4:AE$32,4,FALSE))</f>
        <v>0</v>
      </c>
      <c r="W132" s="11">
        <f>IF(ISERROR(VLOOKUP($B132,Rose!AG$4:AL$32,4,FALSE)),,VLOOKUP($B132,Rose!AG$4:AL$32,4,FALSE))</f>
        <v>0</v>
      </c>
      <c r="X132" s="11">
        <f>IF(ISERROR(VLOOKUP($B132,Rose!AN$4:AS$32,4,FALSE)),,VLOOKUP($B132,Rose!AN$4:AS$32,4,FALSE))</f>
        <v>0</v>
      </c>
      <c r="Y132" s="11">
        <f>IF(ISERROR(VLOOKUP($B132,Rose!AU$4:AZ$32,4,FALSE)),,VLOOKUP($B132,Rose!AU$4:AZ$32,4,FALSE))</f>
        <v>0</v>
      </c>
      <c r="Z132" s="11">
        <f>IF(ISERROR(VLOOKUP($B132,Rose!BB$4:BG$32,4,FALSE)),,VLOOKUP($B132,Rose!BB$4:BG$32,4,FALSE))</f>
        <v>0</v>
      </c>
      <c r="AA132" s="11">
        <f>IF(ISERROR(VLOOKUP($B132,Rose!BI$4:BN$32,4,FALSE)),,VLOOKUP($B132,Rose!BI$4:BN$32,4,FALSE))</f>
        <v>0</v>
      </c>
      <c r="AB132" s="11">
        <f>IF(ISERROR(VLOOKUP($B132,Rose!BP$4:BU$32,4,FALSE)),,VLOOKUP($B132,Rose!BP$4:BU$32,4,FALSE))</f>
        <v>0</v>
      </c>
    </row>
    <row r="133" spans="1:28" ht="20" customHeight="1" x14ac:dyDescent="0.15">
      <c r="A133" s="11" t="s">
        <v>37</v>
      </c>
      <c r="B133" s="11" t="s">
        <v>879</v>
      </c>
      <c r="C133" s="11" t="s">
        <v>94</v>
      </c>
      <c r="D133" s="11">
        <v>1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Q133" s="13"/>
      <c r="R133" s="13"/>
      <c r="S133" s="11">
        <f>IF(ISERROR(VLOOKUP($B133,Rose!D$4:J$32,4,FALSE)),,VLOOKUP($B133,Rose!D$4:J$32,4,FALSE))</f>
        <v>0</v>
      </c>
      <c r="T133" s="11">
        <f>IF(ISERROR(VLOOKUP($B133,Rose!L$4:Q$32,4,FALSE)),,VLOOKUP($B133,Rose!L$4:Q$32,4,FALSE))</f>
        <v>0</v>
      </c>
      <c r="U133" s="11">
        <f>IF(ISERROR(VLOOKUP($B133,Rose!S$4:X$32,4,FALSE)),,VLOOKUP($B133,Rose!S$4:X$32,4,FALSE))</f>
        <v>0</v>
      </c>
      <c r="V133" s="11">
        <f>IF(ISERROR(VLOOKUP($B133,Rose!Z$4:AE$32,4,FALSE)),,VLOOKUP($B133,Rose!Z$4:AE$32,4,FALSE))</f>
        <v>0</v>
      </c>
      <c r="W133" s="11">
        <f>IF(ISERROR(VLOOKUP($B133,Rose!AG$4:AL$32,4,FALSE)),,VLOOKUP($B133,Rose!AG$4:AL$32,4,FALSE))</f>
        <v>0</v>
      </c>
      <c r="X133" s="11">
        <f>IF(ISERROR(VLOOKUP($B133,Rose!AN$4:AS$32,4,FALSE)),,VLOOKUP($B133,Rose!AN$4:AS$32,4,FALSE))</f>
        <v>0</v>
      </c>
      <c r="Y133" s="11">
        <f>IF(ISERROR(VLOOKUP($B133,Rose!AU$4:AZ$32,4,FALSE)),,VLOOKUP($B133,Rose!AU$4:AZ$32,4,FALSE))</f>
        <v>0</v>
      </c>
      <c r="Z133" s="11">
        <f>IF(ISERROR(VLOOKUP($B133,Rose!BB$4:BG$32,4,FALSE)),,VLOOKUP($B133,Rose!BB$4:BG$32,4,FALSE))</f>
        <v>0</v>
      </c>
      <c r="AA133" s="11">
        <f>IF(ISERROR(VLOOKUP($B133,Rose!BI$4:BN$32,4,FALSE)),,VLOOKUP($B133,Rose!BI$4:BN$32,4,FALSE))</f>
        <v>0</v>
      </c>
      <c r="AB133" s="11">
        <f>IF(ISERROR(VLOOKUP($B133,Rose!BP$4:BU$32,4,FALSE)),,VLOOKUP($B133,Rose!BP$4:BU$32,4,FALSE))</f>
        <v>0</v>
      </c>
    </row>
    <row r="134" spans="1:28" ht="20" customHeight="1" x14ac:dyDescent="0.15">
      <c r="A134" s="11" t="s">
        <v>37</v>
      </c>
      <c r="B134" s="11" t="s">
        <v>86</v>
      </c>
      <c r="C134" s="11" t="s">
        <v>93</v>
      </c>
      <c r="D134" s="11">
        <v>61</v>
      </c>
      <c r="E134" s="11">
        <v>17</v>
      </c>
      <c r="F134" s="11">
        <v>6.2573499999999997</v>
      </c>
      <c r="G134" s="11">
        <v>7.61029</v>
      </c>
      <c r="H134" s="11">
        <v>7</v>
      </c>
      <c r="I134" s="11">
        <v>0</v>
      </c>
      <c r="J134" s="11">
        <v>0</v>
      </c>
      <c r="K134" s="11">
        <v>0</v>
      </c>
      <c r="L134" s="11">
        <v>2</v>
      </c>
      <c r="M134" s="11">
        <v>0</v>
      </c>
      <c r="N134" s="11">
        <v>0</v>
      </c>
      <c r="O134" s="11">
        <v>0</v>
      </c>
      <c r="Q134" s="13"/>
      <c r="R134" s="13"/>
      <c r="S134" s="11">
        <f>IF(ISERROR(VLOOKUP($B134,Rose!D$4:J$32,4,FALSE)),,VLOOKUP($B134,Rose!D$4:J$32,4,FALSE))</f>
        <v>0</v>
      </c>
      <c r="T134" s="11">
        <f>IF(ISERROR(VLOOKUP($B134,Rose!L$4:Q$32,4,FALSE)),,VLOOKUP($B134,Rose!L$4:Q$32,4,FALSE))</f>
        <v>0</v>
      </c>
      <c r="U134" s="11">
        <f>IF(ISERROR(VLOOKUP($B134,Rose!S$4:X$32,4,FALSE)),,VLOOKUP($B134,Rose!S$4:X$32,4,FALSE))</f>
        <v>0</v>
      </c>
      <c r="V134" s="11">
        <f>IF(ISERROR(VLOOKUP($B134,Rose!Z$4:AE$32,4,FALSE)),,VLOOKUP($B134,Rose!Z$4:AE$32,4,FALSE))</f>
        <v>0</v>
      </c>
      <c r="W134" s="11">
        <f>IF(ISERROR(VLOOKUP($B134,Rose!AG$4:AL$32,4,FALSE)),,VLOOKUP($B134,Rose!AG$4:AL$32,4,FALSE))</f>
        <v>0</v>
      </c>
      <c r="X134" s="11">
        <f>IF(ISERROR(VLOOKUP($B134,Rose!AN$4:AS$32,4,FALSE)),,VLOOKUP($B134,Rose!AN$4:AS$32,4,FALSE))</f>
        <v>18</v>
      </c>
      <c r="Y134" s="11">
        <f>IF(ISERROR(VLOOKUP($B134,Rose!AU$4:AZ$32,4,FALSE)),,VLOOKUP($B134,Rose!AU$4:AZ$32,4,FALSE))</f>
        <v>0</v>
      </c>
      <c r="Z134" s="11">
        <f>IF(ISERROR(VLOOKUP($B134,Rose!BB$4:BG$32,4,FALSE)),,VLOOKUP($B134,Rose!BB$4:BG$32,4,FALSE))</f>
        <v>0</v>
      </c>
      <c r="AA134" s="11">
        <f>IF(ISERROR(VLOOKUP($B134,Rose!BI$4:BN$32,4,FALSE)),,VLOOKUP($B134,Rose!BI$4:BN$32,4,FALSE))</f>
        <v>0</v>
      </c>
      <c r="AB134" s="11">
        <f>IF(ISERROR(VLOOKUP($B134,Rose!BP$4:BU$32,4,FALSE)),,VLOOKUP($B134,Rose!BP$4:BU$32,4,FALSE))</f>
        <v>0</v>
      </c>
    </row>
    <row r="135" spans="1:28" ht="20" customHeight="1" x14ac:dyDescent="0.15">
      <c r="A135" s="11" t="s">
        <v>37</v>
      </c>
      <c r="B135" s="11" t="s">
        <v>168</v>
      </c>
      <c r="C135" s="11" t="s">
        <v>664</v>
      </c>
      <c r="D135" s="11">
        <v>90</v>
      </c>
      <c r="E135" s="11">
        <v>1</v>
      </c>
      <c r="F135" s="11">
        <v>2</v>
      </c>
      <c r="G135" s="11">
        <v>3.5</v>
      </c>
      <c r="H135" s="11">
        <v>2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Q135" s="13"/>
      <c r="R135" s="13"/>
      <c r="S135" s="11">
        <f>IF(ISERROR(VLOOKUP($B135,Rose!D$4:J$32,4,FALSE)),,VLOOKUP($B135,Rose!D$4:J$32,4,FALSE))</f>
        <v>0</v>
      </c>
      <c r="T135" s="11">
        <f>IF(ISERROR(VLOOKUP($B135,Rose!L$4:Q$32,4,FALSE)),,VLOOKUP($B135,Rose!L$4:Q$32,4,FALSE))</f>
        <v>0</v>
      </c>
      <c r="U135" s="11">
        <f>IF(ISERROR(VLOOKUP($B135,Rose!S$4:X$32,4,FALSE)),,VLOOKUP($B135,Rose!S$4:X$32,4,FALSE))</f>
        <v>0</v>
      </c>
      <c r="V135" s="11">
        <f>IF(ISERROR(VLOOKUP($B135,Rose!Z$4:AE$32,4,FALSE)),,VLOOKUP($B135,Rose!Z$4:AE$32,4,FALSE))</f>
        <v>0</v>
      </c>
      <c r="W135" s="11">
        <f>IF(ISERROR(VLOOKUP($B135,Rose!AG$4:AL$32,4,FALSE)),,VLOOKUP($B135,Rose!AG$4:AL$32,4,FALSE))</f>
        <v>0</v>
      </c>
      <c r="X135" s="11">
        <f>IF(ISERROR(VLOOKUP($B135,Rose!AN$4:AS$32,4,FALSE)),,VLOOKUP($B135,Rose!AN$4:AS$32,4,FALSE))</f>
        <v>0</v>
      </c>
      <c r="Y135" s="11">
        <f>IF(ISERROR(VLOOKUP($B135,Rose!AU$4:AZ$32,4,FALSE)),,VLOOKUP($B135,Rose!AU$4:AZ$32,4,FALSE))</f>
        <v>0</v>
      </c>
      <c r="Z135" s="11">
        <f>IF(ISERROR(VLOOKUP($B135,Rose!BB$4:BG$32,4,FALSE)),,VLOOKUP($B135,Rose!BB$4:BG$32,4,FALSE))</f>
        <v>0</v>
      </c>
      <c r="AA135" s="11">
        <f>IF(ISERROR(VLOOKUP($B135,Rose!BI$4:BN$32,4,FALSE)),,VLOOKUP($B135,Rose!BI$4:BN$32,4,FALSE))</f>
        <v>0</v>
      </c>
      <c r="AB135" s="11">
        <f>IF(ISERROR(VLOOKUP($B135,Rose!BP$4:BU$32,4,FALSE)),,VLOOKUP($B135,Rose!BP$4:BU$32,4,FALSE))</f>
        <v>0</v>
      </c>
    </row>
    <row r="136" spans="1:28" ht="20" customHeight="1" x14ac:dyDescent="0.15">
      <c r="A136" s="11" t="s">
        <v>37</v>
      </c>
      <c r="B136" s="11" t="s">
        <v>366</v>
      </c>
      <c r="C136" s="11" t="s">
        <v>664</v>
      </c>
      <c r="D136" s="11">
        <v>5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Q136" s="13"/>
      <c r="R136" s="13"/>
      <c r="S136" s="11">
        <f>IF(ISERROR(VLOOKUP($B136,Rose!D$4:J$32,4,FALSE)),,VLOOKUP($B136,Rose!D$4:J$32,4,FALSE))</f>
        <v>0</v>
      </c>
      <c r="T136" s="11">
        <f>IF(ISERROR(VLOOKUP($B136,Rose!L$4:Q$32,4,FALSE)),,VLOOKUP($B136,Rose!L$4:Q$32,4,FALSE))</f>
        <v>0</v>
      </c>
      <c r="U136" s="11">
        <f>IF(ISERROR(VLOOKUP($B136,Rose!S$4:X$32,4,FALSE)),,VLOOKUP($B136,Rose!S$4:X$32,4,FALSE))</f>
        <v>0</v>
      </c>
      <c r="V136" s="11">
        <f>IF(ISERROR(VLOOKUP($B136,Rose!Z$4:AE$32,4,FALSE)),,VLOOKUP($B136,Rose!Z$4:AE$32,4,FALSE))</f>
        <v>0</v>
      </c>
      <c r="W136" s="11">
        <f>IF(ISERROR(VLOOKUP($B136,Rose!AG$4:AL$32,4,FALSE)),,VLOOKUP($B136,Rose!AG$4:AL$32,4,FALSE))</f>
        <v>0</v>
      </c>
      <c r="X136" s="11">
        <f>IF(ISERROR(VLOOKUP($B136,Rose!AN$4:AS$32,4,FALSE)),,VLOOKUP($B136,Rose!AN$4:AS$32,4,FALSE))</f>
        <v>0</v>
      </c>
      <c r="Y136" s="11">
        <f>IF(ISERROR(VLOOKUP($B136,Rose!AU$4:AZ$32,4,FALSE)),,VLOOKUP($B136,Rose!AU$4:AZ$32,4,FALSE))</f>
        <v>0</v>
      </c>
      <c r="Z136" s="11">
        <f>IF(ISERROR(VLOOKUP($B136,Rose!BB$4:BG$32,4,FALSE)),,VLOOKUP($B136,Rose!BB$4:BG$32,4,FALSE))</f>
        <v>0</v>
      </c>
      <c r="AA136" s="11">
        <f>IF(ISERROR(VLOOKUP($B136,Rose!BI$4:BN$32,4,FALSE)),,VLOOKUP($B136,Rose!BI$4:BN$32,4,FALSE))</f>
        <v>0</v>
      </c>
      <c r="AB136" s="11">
        <f>IF(ISERROR(VLOOKUP($B136,Rose!BP$4:BU$32,4,FALSE)),,VLOOKUP($B136,Rose!BP$4:BU$32,4,FALSE))</f>
        <v>0</v>
      </c>
    </row>
    <row r="137" spans="1:28" ht="20" customHeight="1" x14ac:dyDescent="0.15">
      <c r="A137" s="11" t="s">
        <v>37</v>
      </c>
      <c r="B137" s="11" t="s">
        <v>647</v>
      </c>
      <c r="C137" s="11" t="s">
        <v>664</v>
      </c>
      <c r="D137" s="11">
        <v>12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Q137" s="13"/>
      <c r="R137" s="13"/>
      <c r="S137" s="11">
        <f>IF(ISERROR(VLOOKUP($B137,Rose!D$4:J$32,4,FALSE)),,VLOOKUP($B137,Rose!D$4:J$32,4,FALSE))</f>
        <v>0</v>
      </c>
      <c r="T137" s="11">
        <f>IF(ISERROR(VLOOKUP($B137,Rose!L$4:Q$32,4,FALSE)),,VLOOKUP($B137,Rose!L$4:Q$32,4,FALSE))</f>
        <v>0</v>
      </c>
      <c r="U137" s="11">
        <f>IF(ISERROR(VLOOKUP($B137,Rose!S$4:X$32,4,FALSE)),,VLOOKUP($B137,Rose!S$4:X$32,4,FALSE))</f>
        <v>0</v>
      </c>
      <c r="V137" s="11">
        <f>IF(ISERROR(VLOOKUP($B137,Rose!Z$4:AE$32,4,FALSE)),,VLOOKUP($B137,Rose!Z$4:AE$32,4,FALSE))</f>
        <v>0</v>
      </c>
      <c r="W137" s="11">
        <f>IF(ISERROR(VLOOKUP($B137,Rose!AG$4:AL$32,4,FALSE)),,VLOOKUP($B137,Rose!AG$4:AL$32,4,FALSE))</f>
        <v>0</v>
      </c>
      <c r="X137" s="11">
        <f>IF(ISERROR(VLOOKUP($B137,Rose!AN$4:AS$32,4,FALSE)),,VLOOKUP($B137,Rose!AN$4:AS$32,4,FALSE))</f>
        <v>0</v>
      </c>
      <c r="Y137" s="11">
        <f>IF(ISERROR(VLOOKUP($B137,Rose!AU$4:AZ$32,4,FALSE)),,VLOOKUP($B137,Rose!AU$4:AZ$32,4,FALSE))</f>
        <v>0</v>
      </c>
      <c r="Z137" s="11">
        <f>IF(ISERROR(VLOOKUP($B137,Rose!BB$4:BG$32,4,FALSE)),,VLOOKUP($B137,Rose!BB$4:BG$32,4,FALSE))</f>
        <v>0</v>
      </c>
      <c r="AA137" s="11">
        <f>IF(ISERROR(VLOOKUP($B137,Rose!BI$4:BN$32,4,FALSE)),,VLOOKUP($B137,Rose!BI$4:BN$32,4,FALSE))</f>
        <v>0</v>
      </c>
      <c r="AB137" s="11">
        <f>IF(ISERROR(VLOOKUP($B137,Rose!BP$4:BU$32,4,FALSE)),,VLOOKUP($B137,Rose!BP$4:BU$32,4,FALSE))</f>
        <v>0</v>
      </c>
    </row>
    <row r="138" spans="1:28" ht="20" customHeight="1" x14ac:dyDescent="0.15">
      <c r="A138" s="11" t="s">
        <v>37</v>
      </c>
      <c r="B138" s="11" t="s">
        <v>407</v>
      </c>
      <c r="C138" s="11" t="s">
        <v>342</v>
      </c>
      <c r="D138" s="11">
        <v>16</v>
      </c>
      <c r="E138" s="11">
        <v>11</v>
      </c>
      <c r="F138" s="11">
        <v>5.8730099999999998</v>
      </c>
      <c r="G138" s="11">
        <v>6.0934699999999999</v>
      </c>
      <c r="H138" s="11">
        <v>1</v>
      </c>
      <c r="I138" s="11">
        <v>0</v>
      </c>
      <c r="J138" s="11">
        <v>0</v>
      </c>
      <c r="K138" s="11">
        <v>0</v>
      </c>
      <c r="L138" s="11">
        <v>0</v>
      </c>
      <c r="M138" s="11">
        <v>2</v>
      </c>
      <c r="N138" s="11">
        <v>0</v>
      </c>
      <c r="O138" s="11">
        <v>0</v>
      </c>
      <c r="Q138" s="13"/>
      <c r="R138" s="13"/>
      <c r="S138" s="11">
        <f>IF(ISERROR(VLOOKUP($B138,Rose!D$4:J$32,4,FALSE)),,VLOOKUP($B138,Rose!D$4:J$32,4,FALSE))</f>
        <v>0</v>
      </c>
      <c r="T138" s="11">
        <f>IF(ISERROR(VLOOKUP($B138,Rose!L$4:Q$32,4,FALSE)),,VLOOKUP($B138,Rose!L$4:Q$32,4,FALSE))</f>
        <v>0</v>
      </c>
      <c r="U138" s="11">
        <f>IF(ISERROR(VLOOKUP($B138,Rose!S$4:X$32,4,FALSE)),,VLOOKUP($B138,Rose!S$4:X$32,4,FALSE))</f>
        <v>0</v>
      </c>
      <c r="V138" s="11">
        <f>IF(ISERROR(VLOOKUP($B138,Rose!Z$4:AE$32,4,FALSE)),,VLOOKUP($B138,Rose!Z$4:AE$32,4,FALSE))</f>
        <v>0</v>
      </c>
      <c r="W138" s="11">
        <f>IF(ISERROR(VLOOKUP($B138,Rose!AG$4:AL$32,4,FALSE)),,VLOOKUP($B138,Rose!AG$4:AL$32,4,FALSE))</f>
        <v>0</v>
      </c>
      <c r="X138" s="11">
        <f>IF(ISERROR(VLOOKUP($B138,Rose!AN$4:AS$32,4,FALSE)),,VLOOKUP($B138,Rose!AN$4:AS$32,4,FALSE))</f>
        <v>0</v>
      </c>
      <c r="Y138" s="11">
        <f>IF(ISERROR(VLOOKUP($B138,Rose!AU$4:AZ$32,4,FALSE)),,VLOOKUP($B138,Rose!AU$4:AZ$32,4,FALSE))</f>
        <v>0</v>
      </c>
      <c r="Z138" s="11">
        <f>IF(ISERROR(VLOOKUP($B138,Rose!BB$4:BG$32,4,FALSE)),,VLOOKUP($B138,Rose!BB$4:BG$32,4,FALSE))</f>
        <v>0</v>
      </c>
      <c r="AA138" s="11">
        <f>IF(ISERROR(VLOOKUP($B138,Rose!BI$4:BN$32,4,FALSE)),,VLOOKUP($B138,Rose!BI$4:BN$32,4,FALSE))</f>
        <v>0</v>
      </c>
      <c r="AB138" s="11">
        <f>IF(ISERROR(VLOOKUP($B138,Rose!BP$4:BU$32,4,FALSE)),,VLOOKUP($B138,Rose!BP$4:BU$32,4,FALSE))</f>
        <v>0</v>
      </c>
    </row>
    <row r="139" spans="1:28" ht="20" customHeight="1" x14ac:dyDescent="0.15">
      <c r="A139" s="11" t="s">
        <v>37</v>
      </c>
      <c r="B139" s="11" t="s">
        <v>142</v>
      </c>
      <c r="C139" s="11" t="s">
        <v>98</v>
      </c>
      <c r="D139" s="11">
        <v>36</v>
      </c>
      <c r="E139" s="11">
        <v>14</v>
      </c>
      <c r="F139" s="11">
        <v>6.1394200000000003</v>
      </c>
      <c r="G139" s="11">
        <v>6.7218400000000003</v>
      </c>
      <c r="H139" s="11">
        <v>3</v>
      </c>
      <c r="I139" s="11">
        <v>0</v>
      </c>
      <c r="J139" s="11">
        <v>0</v>
      </c>
      <c r="K139" s="11">
        <v>0</v>
      </c>
      <c r="L139" s="11">
        <v>0</v>
      </c>
      <c r="M139" s="11">
        <v>2</v>
      </c>
      <c r="N139" s="11">
        <v>0</v>
      </c>
      <c r="O139" s="11">
        <v>0</v>
      </c>
      <c r="Q139" s="13"/>
      <c r="R139" s="13"/>
      <c r="S139" s="11">
        <f>IF(ISERROR(VLOOKUP($B139,Rose!D$4:J$32,4,FALSE)),,VLOOKUP($B139,Rose!D$4:J$32,4,FALSE))</f>
        <v>0</v>
      </c>
      <c r="T139" s="11">
        <f>IF(ISERROR(VLOOKUP($B139,Rose!L$4:Q$32,4,FALSE)),,VLOOKUP($B139,Rose!L$4:Q$32,4,FALSE))</f>
        <v>0</v>
      </c>
      <c r="U139" s="11">
        <f>IF(ISERROR(VLOOKUP($B139,Rose!S$4:X$32,4,FALSE)),,VLOOKUP($B139,Rose!S$4:X$32,4,FALSE))</f>
        <v>0</v>
      </c>
      <c r="V139" s="11">
        <f>IF(ISERROR(VLOOKUP($B139,Rose!Z$4:AE$32,4,FALSE)),,VLOOKUP($B139,Rose!Z$4:AE$32,4,FALSE))</f>
        <v>1</v>
      </c>
      <c r="W139" s="11">
        <f>IF(ISERROR(VLOOKUP($B139,Rose!AG$4:AL$32,4,FALSE)),,VLOOKUP($B139,Rose!AG$4:AL$32,4,FALSE))</f>
        <v>0</v>
      </c>
      <c r="X139" s="11">
        <f>IF(ISERROR(VLOOKUP($B139,Rose!AN$4:AS$32,4,FALSE)),,VLOOKUP($B139,Rose!AN$4:AS$32,4,FALSE))</f>
        <v>0</v>
      </c>
      <c r="Y139" s="11">
        <f>IF(ISERROR(VLOOKUP($B139,Rose!AU$4:AZ$32,4,FALSE)),,VLOOKUP($B139,Rose!AU$4:AZ$32,4,FALSE))</f>
        <v>0</v>
      </c>
      <c r="Z139" s="11">
        <f>IF(ISERROR(VLOOKUP($B139,Rose!BB$4:BG$32,4,FALSE)),,VLOOKUP($B139,Rose!BB$4:BG$32,4,FALSE))</f>
        <v>0</v>
      </c>
      <c r="AA139" s="11">
        <f>IF(ISERROR(VLOOKUP($B139,Rose!BI$4:BN$32,4,FALSE)),,VLOOKUP($B139,Rose!BI$4:BN$32,4,FALSE))</f>
        <v>0</v>
      </c>
      <c r="AB139" s="11">
        <f>IF(ISERROR(VLOOKUP($B139,Rose!BP$4:BU$32,4,FALSE)),,VLOOKUP($B139,Rose!BP$4:BU$32,4,FALSE))</f>
        <v>0</v>
      </c>
    </row>
    <row r="140" spans="1:28" ht="20" customHeight="1" x14ac:dyDescent="0.15">
      <c r="A140" s="11" t="s">
        <v>37</v>
      </c>
      <c r="B140" s="11" t="s">
        <v>908</v>
      </c>
      <c r="C140" s="11" t="s">
        <v>93</v>
      </c>
      <c r="D140" s="11">
        <v>8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Q140" s="13"/>
      <c r="R140" s="13"/>
      <c r="S140" s="11">
        <f>IF(ISERROR(VLOOKUP($B140,Rose!D$4:J$32,4,FALSE)),,VLOOKUP($B140,Rose!D$4:J$32,4,FALSE))</f>
        <v>0</v>
      </c>
      <c r="T140" s="11">
        <f>IF(ISERROR(VLOOKUP($B140,Rose!L$4:Q$32,4,FALSE)),,VLOOKUP($B140,Rose!L$4:Q$32,4,FALSE))</f>
        <v>0</v>
      </c>
      <c r="U140" s="11">
        <f>IF(ISERROR(VLOOKUP($B140,Rose!S$4:X$32,4,FALSE)),,VLOOKUP($B140,Rose!S$4:X$32,4,FALSE))</f>
        <v>0</v>
      </c>
      <c r="V140" s="11">
        <f>IF(ISERROR(VLOOKUP($B140,Rose!Z$4:AE$32,4,FALSE)),,VLOOKUP($B140,Rose!Z$4:AE$32,4,FALSE))</f>
        <v>0</v>
      </c>
      <c r="W140" s="11">
        <f>IF(ISERROR(VLOOKUP($B140,Rose!AG$4:AL$32,4,FALSE)),,VLOOKUP($B140,Rose!AG$4:AL$32,4,FALSE))</f>
        <v>0</v>
      </c>
      <c r="X140" s="11">
        <f>IF(ISERROR(VLOOKUP($B140,Rose!AN$4:AS$32,4,FALSE)),,VLOOKUP($B140,Rose!AN$4:AS$32,4,FALSE))</f>
        <v>0</v>
      </c>
      <c r="Y140" s="11">
        <f>IF(ISERROR(VLOOKUP($B140,Rose!AU$4:AZ$32,4,FALSE)),,VLOOKUP($B140,Rose!AU$4:AZ$32,4,FALSE))</f>
        <v>0</v>
      </c>
      <c r="Z140" s="11">
        <f>IF(ISERROR(VLOOKUP($B140,Rose!BB$4:BG$32,4,FALSE)),,VLOOKUP($B140,Rose!BB$4:BG$32,4,FALSE))</f>
        <v>0</v>
      </c>
      <c r="AA140" s="11">
        <f>IF(ISERROR(VLOOKUP($B140,Rose!BI$4:BN$32,4,FALSE)),,VLOOKUP($B140,Rose!BI$4:BN$32,4,FALSE))</f>
        <v>0</v>
      </c>
      <c r="AB140" s="11">
        <f>IF(ISERROR(VLOOKUP($B140,Rose!BP$4:BU$32,4,FALSE)),,VLOOKUP($B140,Rose!BP$4:BU$32,4,FALSE))</f>
        <v>0</v>
      </c>
    </row>
    <row r="141" spans="1:28" ht="20" customHeight="1" x14ac:dyDescent="0.15">
      <c r="A141" s="11" t="s">
        <v>37</v>
      </c>
      <c r="B141" s="11" t="s">
        <v>224</v>
      </c>
      <c r="C141" s="11" t="s">
        <v>194</v>
      </c>
      <c r="D141" s="11">
        <v>27</v>
      </c>
      <c r="E141" s="11">
        <v>10</v>
      </c>
      <c r="F141" s="11">
        <v>6.0125000000000002</v>
      </c>
      <c r="G141" s="11">
        <v>6.8250000000000002</v>
      </c>
      <c r="H141" s="11">
        <v>3</v>
      </c>
      <c r="I141" s="11">
        <v>0</v>
      </c>
      <c r="J141" s="11">
        <v>0</v>
      </c>
      <c r="K141" s="11">
        <v>0</v>
      </c>
      <c r="L141" s="11">
        <v>0</v>
      </c>
      <c r="M141" s="11">
        <v>3</v>
      </c>
      <c r="N141" s="11">
        <v>0</v>
      </c>
      <c r="O141" s="11">
        <v>0</v>
      </c>
      <c r="Q141" s="13"/>
      <c r="R141" s="13"/>
      <c r="S141" s="11">
        <f>IF(ISERROR(VLOOKUP($B141,Rose!D$4:J$32,4,FALSE)),,VLOOKUP($B141,Rose!D$4:J$32,4,FALSE))</f>
        <v>0</v>
      </c>
      <c r="T141" s="11">
        <f>IF(ISERROR(VLOOKUP($B141,Rose!L$4:Q$32,4,FALSE)),,VLOOKUP($B141,Rose!L$4:Q$32,4,FALSE))</f>
        <v>0</v>
      </c>
      <c r="U141" s="11">
        <f>IF(ISERROR(VLOOKUP($B141,Rose!S$4:X$32,4,FALSE)),,VLOOKUP($B141,Rose!S$4:X$32,4,FALSE))</f>
        <v>0</v>
      </c>
      <c r="V141" s="11">
        <f>IF(ISERROR(VLOOKUP($B141,Rose!Z$4:AE$32,4,FALSE)),,VLOOKUP($B141,Rose!Z$4:AE$32,4,FALSE))</f>
        <v>0</v>
      </c>
      <c r="W141" s="11">
        <f>IF(ISERROR(VLOOKUP($B141,Rose!AG$4:AL$32,4,FALSE)),,VLOOKUP($B141,Rose!AG$4:AL$32,4,FALSE))</f>
        <v>0</v>
      </c>
      <c r="X141" s="11">
        <f>IF(ISERROR(VLOOKUP($B141,Rose!AN$4:AS$32,4,FALSE)),,VLOOKUP($B141,Rose!AN$4:AS$32,4,FALSE))</f>
        <v>0</v>
      </c>
      <c r="Y141" s="11">
        <f>IF(ISERROR(VLOOKUP($B141,Rose!AU$4:AZ$32,4,FALSE)),,VLOOKUP($B141,Rose!AU$4:AZ$32,4,FALSE))</f>
        <v>0</v>
      </c>
      <c r="Z141" s="11">
        <f>IF(ISERROR(VLOOKUP($B141,Rose!BB$4:BG$32,4,FALSE)),,VLOOKUP($B141,Rose!BB$4:BG$32,4,FALSE))</f>
        <v>0</v>
      </c>
      <c r="AA141" s="11">
        <f>IF(ISERROR(VLOOKUP($B141,Rose!BI$4:BN$32,4,FALSE)),,VLOOKUP($B141,Rose!BI$4:BN$32,4,FALSE))</f>
        <v>0</v>
      </c>
      <c r="AB141" s="11">
        <f>IF(ISERROR(VLOOKUP($B141,Rose!BP$4:BU$32,4,FALSE)),,VLOOKUP($B141,Rose!BP$4:BU$32,4,FALSE))</f>
        <v>0</v>
      </c>
    </row>
    <row r="142" spans="1:28" ht="20" customHeight="1" x14ac:dyDescent="0.15">
      <c r="A142" s="11" t="s">
        <v>37</v>
      </c>
      <c r="B142" s="11" t="s">
        <v>909</v>
      </c>
      <c r="C142" s="11" t="s">
        <v>517</v>
      </c>
      <c r="D142" s="11">
        <v>7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Q142" s="13"/>
      <c r="R142" s="13"/>
      <c r="S142" s="11">
        <f>IF(ISERROR(VLOOKUP($B142,Rose!D$4:J$32,4,FALSE)),,VLOOKUP($B142,Rose!D$4:J$32,4,FALSE))</f>
        <v>0</v>
      </c>
      <c r="T142" s="11">
        <f>IF(ISERROR(VLOOKUP($B142,Rose!L$4:Q$32,4,FALSE)),,VLOOKUP($B142,Rose!L$4:Q$32,4,FALSE))</f>
        <v>0</v>
      </c>
      <c r="U142" s="11">
        <f>IF(ISERROR(VLOOKUP($B142,Rose!S$4:X$32,4,FALSE)),,VLOOKUP($B142,Rose!S$4:X$32,4,FALSE))</f>
        <v>0</v>
      </c>
      <c r="V142" s="11">
        <f>IF(ISERROR(VLOOKUP($B142,Rose!Z$4:AE$32,4,FALSE)),,VLOOKUP($B142,Rose!Z$4:AE$32,4,FALSE))</f>
        <v>0</v>
      </c>
      <c r="W142" s="11">
        <f>IF(ISERROR(VLOOKUP($B142,Rose!AG$4:AL$32,4,FALSE)),,VLOOKUP($B142,Rose!AG$4:AL$32,4,FALSE))</f>
        <v>0</v>
      </c>
      <c r="X142" s="11">
        <f>IF(ISERROR(VLOOKUP($B142,Rose!AN$4:AS$32,4,FALSE)),,VLOOKUP($B142,Rose!AN$4:AS$32,4,FALSE))</f>
        <v>0</v>
      </c>
      <c r="Y142" s="11">
        <f>IF(ISERROR(VLOOKUP($B142,Rose!AU$4:AZ$32,4,FALSE)),,VLOOKUP($B142,Rose!AU$4:AZ$32,4,FALSE))</f>
        <v>0</v>
      </c>
      <c r="Z142" s="11">
        <f>IF(ISERROR(VLOOKUP($B142,Rose!BB$4:BG$32,4,FALSE)),,VLOOKUP($B142,Rose!BB$4:BG$32,4,FALSE))</f>
        <v>0</v>
      </c>
      <c r="AA142" s="11">
        <f>IF(ISERROR(VLOOKUP($B142,Rose!BI$4:BN$32,4,FALSE)),,VLOOKUP($B142,Rose!BI$4:BN$32,4,FALSE))</f>
        <v>0</v>
      </c>
      <c r="AB142" s="11">
        <f>IF(ISERROR(VLOOKUP($B142,Rose!BP$4:BU$32,4,FALSE)),,VLOOKUP($B142,Rose!BP$4:BU$32,4,FALSE))</f>
        <v>0</v>
      </c>
    </row>
    <row r="143" spans="1:28" ht="20" customHeight="1" x14ac:dyDescent="0.15">
      <c r="A143" s="11" t="s">
        <v>37</v>
      </c>
      <c r="B143" s="11" t="s">
        <v>63</v>
      </c>
      <c r="C143" s="11" t="s">
        <v>244</v>
      </c>
      <c r="D143" s="11">
        <v>25</v>
      </c>
      <c r="E143" s="11">
        <v>4</v>
      </c>
      <c r="F143" s="11">
        <v>5.375</v>
      </c>
      <c r="G143" s="11">
        <v>5.25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1</v>
      </c>
      <c r="N143" s="11">
        <v>0</v>
      </c>
      <c r="O143" s="11">
        <v>0</v>
      </c>
      <c r="Q143" s="13"/>
      <c r="R143" s="13"/>
      <c r="S143" s="11">
        <f>IF(ISERROR(VLOOKUP($B143,Rose!D$4:J$32,4,FALSE)),,VLOOKUP($B143,Rose!D$4:J$32,4,FALSE))</f>
        <v>0</v>
      </c>
      <c r="T143" s="11">
        <f>IF(ISERROR(VLOOKUP($B143,Rose!L$4:Q$32,4,FALSE)),,VLOOKUP($B143,Rose!L$4:Q$32,4,FALSE))</f>
        <v>0</v>
      </c>
      <c r="U143" s="11">
        <f>IF(ISERROR(VLOOKUP($B143,Rose!S$4:X$32,4,FALSE)),,VLOOKUP($B143,Rose!S$4:X$32,4,FALSE))</f>
        <v>0</v>
      </c>
      <c r="V143" s="11">
        <f>IF(ISERROR(VLOOKUP($B143,Rose!Z$4:AE$32,4,FALSE)),,VLOOKUP($B143,Rose!Z$4:AE$32,4,FALSE))</f>
        <v>0</v>
      </c>
      <c r="W143" s="11">
        <f>IF(ISERROR(VLOOKUP($B143,Rose!AG$4:AL$32,4,FALSE)),,VLOOKUP($B143,Rose!AG$4:AL$32,4,FALSE))</f>
        <v>0</v>
      </c>
      <c r="X143" s="11">
        <f>IF(ISERROR(VLOOKUP($B143,Rose!AN$4:AS$32,4,FALSE)),,VLOOKUP($B143,Rose!AN$4:AS$32,4,FALSE))</f>
        <v>0</v>
      </c>
      <c r="Y143" s="11">
        <f>IF(ISERROR(VLOOKUP($B143,Rose!AU$4:AZ$32,4,FALSE)),,VLOOKUP($B143,Rose!AU$4:AZ$32,4,FALSE))</f>
        <v>0</v>
      </c>
      <c r="Z143" s="11">
        <f>IF(ISERROR(VLOOKUP($B143,Rose!BB$4:BG$32,4,FALSE)),,VLOOKUP($B143,Rose!BB$4:BG$32,4,FALSE))</f>
        <v>0</v>
      </c>
      <c r="AA143" s="11">
        <f>IF(ISERROR(VLOOKUP($B143,Rose!BI$4:BN$32,4,FALSE)),,VLOOKUP($B143,Rose!BI$4:BN$32,4,FALSE))</f>
        <v>0</v>
      </c>
      <c r="AB143" s="11">
        <f>IF(ISERROR(VLOOKUP($B143,Rose!BP$4:BU$32,4,FALSE)),,VLOOKUP($B143,Rose!BP$4:BU$32,4,FALSE))</f>
        <v>0</v>
      </c>
    </row>
    <row r="144" spans="1:28" ht="20" customHeight="1" x14ac:dyDescent="0.15">
      <c r="A144" s="11" t="s">
        <v>37</v>
      </c>
      <c r="B144" s="11" t="s">
        <v>132</v>
      </c>
      <c r="C144" s="11" t="s">
        <v>342</v>
      </c>
      <c r="D144" s="11">
        <v>36</v>
      </c>
      <c r="E144" s="11">
        <v>23</v>
      </c>
      <c r="F144" s="11">
        <v>6.0869499999999999</v>
      </c>
      <c r="G144" s="11">
        <v>6.8043500000000003</v>
      </c>
      <c r="H144" s="11">
        <v>6</v>
      </c>
      <c r="I144" s="11">
        <v>0</v>
      </c>
      <c r="J144" s="11">
        <v>0</v>
      </c>
      <c r="K144" s="11">
        <v>0</v>
      </c>
      <c r="L144" s="11">
        <v>0</v>
      </c>
      <c r="M144" s="11">
        <v>3</v>
      </c>
      <c r="N144" s="11">
        <v>0</v>
      </c>
      <c r="O144" s="11">
        <v>0</v>
      </c>
      <c r="Q144" s="13"/>
      <c r="R144" s="13"/>
      <c r="S144" s="11">
        <f>IF(ISERROR(VLOOKUP($B144,Rose!D$4:J$32,4,FALSE)),,VLOOKUP($B144,Rose!D$4:J$32,4,FALSE))</f>
        <v>0</v>
      </c>
      <c r="T144" s="11">
        <f>IF(ISERROR(VLOOKUP($B144,Rose!L$4:Q$32,4,FALSE)),,VLOOKUP($B144,Rose!L$4:Q$32,4,FALSE))</f>
        <v>0</v>
      </c>
      <c r="U144" s="11">
        <f>IF(ISERROR(VLOOKUP($B144,Rose!S$4:X$32,4,FALSE)),,VLOOKUP($B144,Rose!S$4:X$32,4,FALSE))</f>
        <v>0</v>
      </c>
      <c r="V144" s="11">
        <f>IF(ISERROR(VLOOKUP($B144,Rose!Z$4:AE$32,4,FALSE)),,VLOOKUP($B144,Rose!Z$4:AE$32,4,FALSE))</f>
        <v>9</v>
      </c>
      <c r="W144" s="11">
        <f>IF(ISERROR(VLOOKUP($B144,Rose!AG$4:AL$32,4,FALSE)),,VLOOKUP($B144,Rose!AG$4:AL$32,4,FALSE))</f>
        <v>0</v>
      </c>
      <c r="X144" s="11">
        <f>IF(ISERROR(VLOOKUP($B144,Rose!AN$4:AS$32,4,FALSE)),,VLOOKUP($B144,Rose!AN$4:AS$32,4,FALSE))</f>
        <v>0</v>
      </c>
      <c r="Y144" s="11">
        <f>IF(ISERROR(VLOOKUP($B144,Rose!AU$4:AZ$32,4,FALSE)),,VLOOKUP($B144,Rose!AU$4:AZ$32,4,FALSE))</f>
        <v>0</v>
      </c>
      <c r="Z144" s="11">
        <f>IF(ISERROR(VLOOKUP($B144,Rose!BB$4:BG$32,4,FALSE)),,VLOOKUP($B144,Rose!BB$4:BG$32,4,FALSE))</f>
        <v>0</v>
      </c>
      <c r="AA144" s="11">
        <f>IF(ISERROR(VLOOKUP($B144,Rose!BI$4:BN$32,4,FALSE)),,VLOOKUP($B144,Rose!BI$4:BN$32,4,FALSE))</f>
        <v>0</v>
      </c>
      <c r="AB144" s="11">
        <f>IF(ISERROR(VLOOKUP($B144,Rose!BP$4:BU$32,4,FALSE)),,VLOOKUP($B144,Rose!BP$4:BU$32,4,FALSE))</f>
        <v>0</v>
      </c>
    </row>
    <row r="145" spans="1:28" ht="20" customHeight="1" x14ac:dyDescent="0.15">
      <c r="A145" s="11" t="s">
        <v>37</v>
      </c>
      <c r="B145" s="11" t="s">
        <v>639</v>
      </c>
      <c r="C145" s="11" t="s">
        <v>664</v>
      </c>
      <c r="D145" s="11">
        <v>17</v>
      </c>
      <c r="E145" s="11">
        <v>2</v>
      </c>
      <c r="F145" s="11">
        <v>5.8125</v>
      </c>
      <c r="G145" s="11">
        <v>5.8125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Q145" s="13"/>
      <c r="R145" s="13"/>
      <c r="S145" s="11">
        <f>IF(ISERROR(VLOOKUP($B145,Rose!D$4:J$32,4,FALSE)),,VLOOKUP($B145,Rose!D$4:J$32,4,FALSE))</f>
        <v>0</v>
      </c>
      <c r="T145" s="11">
        <f>IF(ISERROR(VLOOKUP($B145,Rose!L$4:Q$32,4,FALSE)),,VLOOKUP($B145,Rose!L$4:Q$32,4,FALSE))</f>
        <v>0</v>
      </c>
      <c r="U145" s="11">
        <f>IF(ISERROR(VLOOKUP($B145,Rose!S$4:X$32,4,FALSE)),,VLOOKUP($B145,Rose!S$4:X$32,4,FALSE))</f>
        <v>0</v>
      </c>
      <c r="V145" s="11">
        <f>IF(ISERROR(VLOOKUP($B145,Rose!Z$4:AE$32,4,FALSE)),,VLOOKUP($B145,Rose!Z$4:AE$32,4,FALSE))</f>
        <v>0</v>
      </c>
      <c r="W145" s="11">
        <f>IF(ISERROR(VLOOKUP($B145,Rose!AG$4:AL$32,4,FALSE)),,VLOOKUP($B145,Rose!AG$4:AL$32,4,FALSE))</f>
        <v>0</v>
      </c>
      <c r="X145" s="11">
        <f>IF(ISERROR(VLOOKUP($B145,Rose!AN$4:AS$32,4,FALSE)),,VLOOKUP($B145,Rose!AN$4:AS$32,4,FALSE))</f>
        <v>0</v>
      </c>
      <c r="Y145" s="11">
        <f>IF(ISERROR(VLOOKUP($B145,Rose!AU$4:AZ$32,4,FALSE)),,VLOOKUP($B145,Rose!AU$4:AZ$32,4,FALSE))</f>
        <v>0</v>
      </c>
      <c r="Z145" s="11">
        <f>IF(ISERROR(VLOOKUP($B145,Rose!BB$4:BG$32,4,FALSE)),,VLOOKUP($B145,Rose!BB$4:BG$32,4,FALSE))</f>
        <v>0</v>
      </c>
      <c r="AA145" s="11">
        <f>IF(ISERROR(VLOOKUP($B145,Rose!BI$4:BN$32,4,FALSE)),,VLOOKUP($B145,Rose!BI$4:BN$32,4,FALSE))</f>
        <v>0</v>
      </c>
      <c r="AB145" s="11">
        <f>IF(ISERROR(VLOOKUP($B145,Rose!BP$4:BU$32,4,FALSE)),,VLOOKUP($B145,Rose!BP$4:BU$32,4,FALSE))</f>
        <v>0</v>
      </c>
    </row>
    <row r="146" spans="1:28" ht="20" customHeight="1" x14ac:dyDescent="0.15">
      <c r="A146" s="11" t="s">
        <v>37</v>
      </c>
      <c r="B146" s="11" t="s">
        <v>511</v>
      </c>
      <c r="C146" s="11" t="s">
        <v>246</v>
      </c>
      <c r="D146" s="11">
        <v>27</v>
      </c>
      <c r="E146" s="11">
        <v>21</v>
      </c>
      <c r="F146" s="11">
        <v>5.9440799999999996</v>
      </c>
      <c r="G146" s="11">
        <v>6.5386100000000003</v>
      </c>
      <c r="H146" s="11">
        <v>4</v>
      </c>
      <c r="I146" s="11">
        <v>0</v>
      </c>
      <c r="J146" s="11">
        <v>0</v>
      </c>
      <c r="K146" s="11">
        <v>0</v>
      </c>
      <c r="L146" s="11">
        <v>2</v>
      </c>
      <c r="M146" s="11">
        <v>3</v>
      </c>
      <c r="N146" s="11">
        <v>0</v>
      </c>
      <c r="O146" s="11">
        <v>0</v>
      </c>
      <c r="Q146" s="13"/>
      <c r="R146" s="13"/>
      <c r="S146" s="11">
        <f>IF(ISERROR(VLOOKUP($B146,Rose!D$4:J$32,4,FALSE)),,VLOOKUP($B146,Rose!D$4:J$32,4,FALSE))</f>
        <v>0</v>
      </c>
      <c r="T146" s="11">
        <f>IF(ISERROR(VLOOKUP($B146,Rose!L$4:Q$32,4,FALSE)),,VLOOKUP($B146,Rose!L$4:Q$32,4,FALSE))</f>
        <v>0</v>
      </c>
      <c r="U146" s="11">
        <f>IF(ISERROR(VLOOKUP($B146,Rose!S$4:X$32,4,FALSE)),,VLOOKUP($B146,Rose!S$4:X$32,4,FALSE))</f>
        <v>1</v>
      </c>
      <c r="V146" s="11">
        <f>IF(ISERROR(VLOOKUP($B146,Rose!Z$4:AE$32,4,FALSE)),,VLOOKUP($B146,Rose!Z$4:AE$32,4,FALSE))</f>
        <v>0</v>
      </c>
      <c r="W146" s="11">
        <f>IF(ISERROR(VLOOKUP($B146,Rose!AG$4:AL$32,4,FALSE)),,VLOOKUP($B146,Rose!AG$4:AL$32,4,FALSE))</f>
        <v>0</v>
      </c>
      <c r="X146" s="11">
        <f>IF(ISERROR(VLOOKUP($B146,Rose!AN$4:AS$32,4,FALSE)),,VLOOKUP($B146,Rose!AN$4:AS$32,4,FALSE))</f>
        <v>0</v>
      </c>
      <c r="Y146" s="11">
        <f>IF(ISERROR(VLOOKUP($B146,Rose!AU$4:AZ$32,4,FALSE)),,VLOOKUP($B146,Rose!AU$4:AZ$32,4,FALSE))</f>
        <v>0</v>
      </c>
      <c r="Z146" s="11">
        <f>IF(ISERROR(VLOOKUP($B146,Rose!BB$4:BG$32,4,FALSE)),,VLOOKUP($B146,Rose!BB$4:BG$32,4,FALSE))</f>
        <v>0</v>
      </c>
      <c r="AA146" s="11">
        <f>IF(ISERROR(VLOOKUP($B146,Rose!BI$4:BN$32,4,FALSE)),,VLOOKUP($B146,Rose!BI$4:BN$32,4,FALSE))</f>
        <v>0</v>
      </c>
      <c r="AB146" s="11">
        <f>IF(ISERROR(VLOOKUP($B146,Rose!BP$4:BU$32,4,FALSE)),,VLOOKUP($B146,Rose!BP$4:BU$32,4,FALSE))</f>
        <v>0</v>
      </c>
    </row>
    <row r="147" spans="1:28" ht="20" customHeight="1" x14ac:dyDescent="0.15">
      <c r="A147" s="11" t="s">
        <v>37</v>
      </c>
      <c r="B147" s="11" t="s">
        <v>64</v>
      </c>
      <c r="C147" s="11" t="s">
        <v>340</v>
      </c>
      <c r="D147" s="11">
        <v>43</v>
      </c>
      <c r="E147" s="11">
        <v>22</v>
      </c>
      <c r="F147" s="11">
        <v>5.90341</v>
      </c>
      <c r="G147" s="11">
        <v>6.5625</v>
      </c>
      <c r="H147" s="11">
        <v>6</v>
      </c>
      <c r="I147" s="11">
        <v>0</v>
      </c>
      <c r="J147" s="11">
        <v>0</v>
      </c>
      <c r="K147" s="11">
        <v>1</v>
      </c>
      <c r="L147" s="11">
        <v>1</v>
      </c>
      <c r="M147" s="11">
        <v>3</v>
      </c>
      <c r="N147" s="11">
        <v>0</v>
      </c>
      <c r="O147" s="11">
        <v>0</v>
      </c>
      <c r="Q147" s="13"/>
      <c r="R147" s="13"/>
      <c r="S147" s="11">
        <f>IF(ISERROR(VLOOKUP($B147,Rose!D$4:J$32,4,FALSE)),,VLOOKUP($B147,Rose!D$4:J$32,4,FALSE))</f>
        <v>0</v>
      </c>
      <c r="T147" s="11">
        <f>IF(ISERROR(VLOOKUP($B147,Rose!L$4:Q$32,4,FALSE)),,VLOOKUP($B147,Rose!L$4:Q$32,4,FALSE))</f>
        <v>0</v>
      </c>
      <c r="U147" s="11">
        <f>IF(ISERROR(VLOOKUP($B147,Rose!S$4:X$32,4,FALSE)),,VLOOKUP($B147,Rose!S$4:X$32,4,FALSE))</f>
        <v>30</v>
      </c>
      <c r="V147" s="11">
        <f>IF(ISERROR(VLOOKUP($B147,Rose!Z$4:AE$32,4,FALSE)),,VLOOKUP($B147,Rose!Z$4:AE$32,4,FALSE))</f>
        <v>0</v>
      </c>
      <c r="W147" s="11">
        <f>IF(ISERROR(VLOOKUP($B147,Rose!AG$4:AL$32,4,FALSE)),,VLOOKUP($B147,Rose!AG$4:AL$32,4,FALSE))</f>
        <v>0</v>
      </c>
      <c r="X147" s="11">
        <f>IF(ISERROR(VLOOKUP($B147,Rose!AN$4:AS$32,4,FALSE)),,VLOOKUP($B147,Rose!AN$4:AS$32,4,FALSE))</f>
        <v>0</v>
      </c>
      <c r="Y147" s="11">
        <f>IF(ISERROR(VLOOKUP($B147,Rose!AU$4:AZ$32,4,FALSE)),,VLOOKUP($B147,Rose!AU$4:AZ$32,4,FALSE))</f>
        <v>0</v>
      </c>
      <c r="Z147" s="11">
        <f>IF(ISERROR(VLOOKUP($B147,Rose!BB$4:BG$32,4,FALSE)),,VLOOKUP($B147,Rose!BB$4:BG$32,4,FALSE))</f>
        <v>0</v>
      </c>
      <c r="AA147" s="11">
        <f>IF(ISERROR(VLOOKUP($B147,Rose!BI$4:BN$32,4,FALSE)),,VLOOKUP($B147,Rose!BI$4:BN$32,4,FALSE))</f>
        <v>0</v>
      </c>
      <c r="AB147" s="11">
        <f>IF(ISERROR(VLOOKUP($B147,Rose!BP$4:BU$32,4,FALSE)),,VLOOKUP($B147,Rose!BP$4:BU$32,4,FALSE))</f>
        <v>0</v>
      </c>
    </row>
    <row r="148" spans="1:28" ht="20" customHeight="1" x14ac:dyDescent="0.15">
      <c r="A148" s="11" t="s">
        <v>37</v>
      </c>
      <c r="B148" s="11" t="s">
        <v>701</v>
      </c>
      <c r="C148" s="11" t="s">
        <v>521</v>
      </c>
      <c r="D148" s="11">
        <v>1</v>
      </c>
      <c r="E148" s="11">
        <v>1</v>
      </c>
      <c r="F148" s="11">
        <v>6</v>
      </c>
      <c r="G148" s="11">
        <v>6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Q148" s="13"/>
      <c r="R148" s="13"/>
      <c r="S148" s="11">
        <f>IF(ISERROR(VLOOKUP($B148,Rose!D$4:J$32,4,FALSE)),,VLOOKUP($B148,Rose!D$4:J$32,4,FALSE))</f>
        <v>0</v>
      </c>
      <c r="T148" s="11">
        <f>IF(ISERROR(VLOOKUP($B148,Rose!L$4:Q$32,4,FALSE)),,VLOOKUP($B148,Rose!L$4:Q$32,4,FALSE))</f>
        <v>0</v>
      </c>
      <c r="U148" s="11">
        <f>IF(ISERROR(VLOOKUP($B148,Rose!S$4:X$32,4,FALSE)),,VLOOKUP($B148,Rose!S$4:X$32,4,FALSE))</f>
        <v>0</v>
      </c>
      <c r="V148" s="11">
        <f>IF(ISERROR(VLOOKUP($B148,Rose!Z$4:AE$32,4,FALSE)),,VLOOKUP($B148,Rose!Z$4:AE$32,4,FALSE))</f>
        <v>0</v>
      </c>
      <c r="W148" s="11">
        <f>IF(ISERROR(VLOOKUP($B148,Rose!AG$4:AL$32,4,FALSE)),,VLOOKUP($B148,Rose!AG$4:AL$32,4,FALSE))</f>
        <v>0</v>
      </c>
      <c r="X148" s="11">
        <f>IF(ISERROR(VLOOKUP($B148,Rose!AN$4:AS$32,4,FALSE)),,VLOOKUP($B148,Rose!AN$4:AS$32,4,FALSE))</f>
        <v>0</v>
      </c>
      <c r="Y148" s="11">
        <f>IF(ISERROR(VLOOKUP($B148,Rose!AU$4:AZ$32,4,FALSE)),,VLOOKUP($B148,Rose!AU$4:AZ$32,4,FALSE))</f>
        <v>0</v>
      </c>
      <c r="Z148" s="11">
        <f>IF(ISERROR(VLOOKUP($B148,Rose!BB$4:BG$32,4,FALSE)),,VLOOKUP($B148,Rose!BB$4:BG$32,4,FALSE))</f>
        <v>0</v>
      </c>
      <c r="AA148" s="11">
        <f>IF(ISERROR(VLOOKUP($B148,Rose!BI$4:BN$32,4,FALSE)),,VLOOKUP($B148,Rose!BI$4:BN$32,4,FALSE))</f>
        <v>0</v>
      </c>
      <c r="AB148" s="11">
        <f>IF(ISERROR(VLOOKUP($B148,Rose!BP$4:BU$32,4,FALSE)),,VLOOKUP($B148,Rose!BP$4:BU$32,4,FALSE))</f>
        <v>0</v>
      </c>
    </row>
    <row r="149" spans="1:28" ht="20" customHeight="1" x14ac:dyDescent="0.15">
      <c r="A149" s="11" t="s">
        <v>37</v>
      </c>
      <c r="B149" s="11" t="s">
        <v>625</v>
      </c>
      <c r="C149" s="11" t="s">
        <v>664</v>
      </c>
      <c r="D149" s="11">
        <v>33</v>
      </c>
      <c r="E149" s="11">
        <v>21</v>
      </c>
      <c r="F149" s="11">
        <v>5.8800600000000003</v>
      </c>
      <c r="G149" s="11">
        <v>6.6321399999999997</v>
      </c>
      <c r="H149" s="11">
        <v>7</v>
      </c>
      <c r="I149" s="11">
        <v>0</v>
      </c>
      <c r="J149" s="11">
        <v>0</v>
      </c>
      <c r="K149" s="11">
        <v>1</v>
      </c>
      <c r="L149" s="11">
        <v>0</v>
      </c>
      <c r="M149" s="11">
        <v>1</v>
      </c>
      <c r="N149" s="11">
        <v>0</v>
      </c>
      <c r="O149" s="11">
        <v>0</v>
      </c>
      <c r="Q149" s="13"/>
      <c r="R149" s="13"/>
      <c r="S149" s="11">
        <f>IF(ISERROR(VLOOKUP($B149,Rose!D$4:J$32,4,FALSE)),,VLOOKUP($B149,Rose!D$4:J$32,4,FALSE))</f>
        <v>0</v>
      </c>
      <c r="T149" s="11">
        <f>IF(ISERROR(VLOOKUP($B149,Rose!L$4:Q$32,4,FALSE)),,VLOOKUP($B149,Rose!L$4:Q$32,4,FALSE))</f>
        <v>0</v>
      </c>
      <c r="U149" s="11">
        <f>IF(ISERROR(VLOOKUP($B149,Rose!S$4:X$32,4,FALSE)),,VLOOKUP($B149,Rose!S$4:X$32,4,FALSE))</f>
        <v>0</v>
      </c>
      <c r="V149" s="11">
        <f>IF(ISERROR(VLOOKUP($B149,Rose!Z$4:AE$32,4,FALSE)),,VLOOKUP($B149,Rose!Z$4:AE$32,4,FALSE))</f>
        <v>0</v>
      </c>
      <c r="W149" s="11">
        <f>IF(ISERROR(VLOOKUP($B149,Rose!AG$4:AL$32,4,FALSE)),,VLOOKUP($B149,Rose!AG$4:AL$32,4,FALSE))</f>
        <v>0</v>
      </c>
      <c r="X149" s="11">
        <f>IF(ISERROR(VLOOKUP($B149,Rose!AN$4:AS$32,4,FALSE)),,VLOOKUP($B149,Rose!AN$4:AS$32,4,FALSE))</f>
        <v>0</v>
      </c>
      <c r="Y149" s="11">
        <f>IF(ISERROR(VLOOKUP($B149,Rose!AU$4:AZ$32,4,FALSE)),,VLOOKUP($B149,Rose!AU$4:AZ$32,4,FALSE))</f>
        <v>0</v>
      </c>
      <c r="Z149" s="11">
        <f>IF(ISERROR(VLOOKUP($B149,Rose!BB$4:BG$32,4,FALSE)),,VLOOKUP($B149,Rose!BB$4:BG$32,4,FALSE))</f>
        <v>0</v>
      </c>
      <c r="AA149" s="11">
        <f>IF(ISERROR(VLOOKUP($B149,Rose!BI$4:BN$32,4,FALSE)),,VLOOKUP($B149,Rose!BI$4:BN$32,4,FALSE))</f>
        <v>0</v>
      </c>
      <c r="AB149" s="11">
        <f>IF(ISERROR(VLOOKUP($B149,Rose!BP$4:BU$32,4,FALSE)),,VLOOKUP($B149,Rose!BP$4:BU$32,4,FALSE))</f>
        <v>0</v>
      </c>
    </row>
    <row r="150" spans="1:28" ht="20" customHeight="1" x14ac:dyDescent="0.15">
      <c r="A150" s="11" t="s">
        <v>37</v>
      </c>
      <c r="B150" s="11" t="s">
        <v>42</v>
      </c>
      <c r="C150" s="11" t="s">
        <v>92</v>
      </c>
      <c r="D150" s="11">
        <v>51</v>
      </c>
      <c r="E150" s="11">
        <v>22</v>
      </c>
      <c r="F150" s="11">
        <v>6.1988599999999998</v>
      </c>
      <c r="G150" s="11">
        <v>6.47159</v>
      </c>
      <c r="H150" s="11">
        <v>2</v>
      </c>
      <c r="I150" s="11">
        <v>0</v>
      </c>
      <c r="J150" s="11">
        <v>0</v>
      </c>
      <c r="K150" s="11">
        <v>0</v>
      </c>
      <c r="L150" s="11">
        <v>1</v>
      </c>
      <c r="M150" s="11">
        <v>2</v>
      </c>
      <c r="N150" s="11">
        <v>0</v>
      </c>
      <c r="O150" s="11">
        <v>0</v>
      </c>
      <c r="Q150" s="13"/>
      <c r="R150" s="13"/>
      <c r="S150" s="11">
        <f>IF(ISERROR(VLOOKUP($B150,Rose!D$4:J$32,4,FALSE)),,VLOOKUP($B150,Rose!D$4:J$32,4,FALSE))</f>
        <v>0</v>
      </c>
      <c r="T150" s="11">
        <f>IF(ISERROR(VLOOKUP($B150,Rose!L$4:Q$32,4,FALSE)),,VLOOKUP($B150,Rose!L$4:Q$32,4,FALSE))</f>
        <v>0</v>
      </c>
      <c r="U150" s="11">
        <f>IF(ISERROR(VLOOKUP($B150,Rose!S$4:X$32,4,FALSE)),,VLOOKUP($B150,Rose!S$4:X$32,4,FALSE))</f>
        <v>0</v>
      </c>
      <c r="V150" s="11">
        <f>IF(ISERROR(VLOOKUP($B150,Rose!Z$4:AE$32,4,FALSE)),,VLOOKUP($B150,Rose!Z$4:AE$32,4,FALSE))</f>
        <v>0</v>
      </c>
      <c r="W150" s="11">
        <f>IF(ISERROR(VLOOKUP($B150,Rose!AG$4:AL$32,4,FALSE)),,VLOOKUP($B150,Rose!AG$4:AL$32,4,FALSE))</f>
        <v>16</v>
      </c>
      <c r="X150" s="11">
        <f>IF(ISERROR(VLOOKUP($B150,Rose!AN$4:AS$32,4,FALSE)),,VLOOKUP($B150,Rose!AN$4:AS$32,4,FALSE))</f>
        <v>0</v>
      </c>
      <c r="Y150" s="11">
        <f>IF(ISERROR(VLOOKUP($B150,Rose!AU$4:AZ$32,4,FALSE)),,VLOOKUP($B150,Rose!AU$4:AZ$32,4,FALSE))</f>
        <v>0</v>
      </c>
      <c r="Z150" s="11">
        <f>IF(ISERROR(VLOOKUP($B150,Rose!BB$4:BG$32,4,FALSE)),,VLOOKUP($B150,Rose!BB$4:BG$32,4,FALSE))</f>
        <v>0</v>
      </c>
      <c r="AA150" s="11">
        <f>IF(ISERROR(VLOOKUP($B150,Rose!BI$4:BN$32,4,FALSE)),,VLOOKUP($B150,Rose!BI$4:BN$32,4,FALSE))</f>
        <v>0</v>
      </c>
      <c r="AB150" s="11">
        <f>IF(ISERROR(VLOOKUP($B150,Rose!BP$4:BU$32,4,FALSE)),,VLOOKUP($B150,Rose!BP$4:BU$32,4,FALSE))</f>
        <v>0</v>
      </c>
    </row>
    <row r="151" spans="1:28" ht="20" customHeight="1" x14ac:dyDescent="0.15">
      <c r="A151" s="11" t="s">
        <v>37</v>
      </c>
      <c r="B151" s="11" t="s">
        <v>851</v>
      </c>
      <c r="C151" s="11" t="s">
        <v>100</v>
      </c>
      <c r="D151" s="11">
        <v>1</v>
      </c>
      <c r="E151" s="11">
        <v>1</v>
      </c>
      <c r="F151" s="11">
        <v>6</v>
      </c>
      <c r="G151" s="11">
        <v>6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Q151" s="13"/>
      <c r="R151" s="13"/>
      <c r="S151" s="11">
        <f>IF(ISERROR(VLOOKUP($B151,Rose!D$4:J$32,4,FALSE)),,VLOOKUP($B151,Rose!D$4:J$32,4,FALSE))</f>
        <v>0</v>
      </c>
      <c r="T151" s="11">
        <f>IF(ISERROR(VLOOKUP($B151,Rose!L$4:Q$32,4,FALSE)),,VLOOKUP($B151,Rose!L$4:Q$32,4,FALSE))</f>
        <v>0</v>
      </c>
      <c r="U151" s="11">
        <f>IF(ISERROR(VLOOKUP($B151,Rose!S$4:X$32,4,FALSE)),,VLOOKUP($B151,Rose!S$4:X$32,4,FALSE))</f>
        <v>0</v>
      </c>
      <c r="V151" s="11">
        <f>IF(ISERROR(VLOOKUP($B151,Rose!Z$4:AE$32,4,FALSE)),,VLOOKUP($B151,Rose!Z$4:AE$32,4,FALSE))</f>
        <v>0</v>
      </c>
      <c r="W151" s="11">
        <f>IF(ISERROR(VLOOKUP($B151,Rose!AG$4:AL$32,4,FALSE)),,VLOOKUP($B151,Rose!AG$4:AL$32,4,FALSE))</f>
        <v>0</v>
      </c>
      <c r="X151" s="11">
        <f>IF(ISERROR(VLOOKUP($B151,Rose!AN$4:AS$32,4,FALSE)),,VLOOKUP($B151,Rose!AN$4:AS$32,4,FALSE))</f>
        <v>0</v>
      </c>
      <c r="Y151" s="11">
        <f>IF(ISERROR(VLOOKUP($B151,Rose!AU$4:AZ$32,4,FALSE)),,VLOOKUP($B151,Rose!AU$4:AZ$32,4,FALSE))</f>
        <v>0</v>
      </c>
      <c r="Z151" s="11">
        <f>IF(ISERROR(VLOOKUP($B151,Rose!BB$4:BG$32,4,FALSE)),,VLOOKUP($B151,Rose!BB$4:BG$32,4,FALSE))</f>
        <v>0</v>
      </c>
      <c r="AA151" s="11">
        <f>IF(ISERROR(VLOOKUP($B151,Rose!BI$4:BN$32,4,FALSE)),,VLOOKUP($B151,Rose!BI$4:BN$32,4,FALSE))</f>
        <v>0</v>
      </c>
      <c r="AB151" s="11">
        <f>IF(ISERROR(VLOOKUP($B151,Rose!BP$4:BU$32,4,FALSE)),,VLOOKUP($B151,Rose!BP$4:BU$32,4,FALSE))</f>
        <v>0</v>
      </c>
    </row>
    <row r="152" spans="1:28" ht="20" customHeight="1" x14ac:dyDescent="0.15">
      <c r="A152" s="11" t="s">
        <v>37</v>
      </c>
      <c r="B152" s="11" t="s">
        <v>398</v>
      </c>
      <c r="C152" s="11" t="s">
        <v>94</v>
      </c>
      <c r="D152" s="11">
        <v>58</v>
      </c>
      <c r="E152" s="11">
        <v>19</v>
      </c>
      <c r="F152" s="11">
        <v>6.375</v>
      </c>
      <c r="G152" s="11">
        <v>7.5065799999999996</v>
      </c>
      <c r="H152" s="11">
        <v>6</v>
      </c>
      <c r="I152" s="11">
        <v>0</v>
      </c>
      <c r="J152" s="11">
        <v>0</v>
      </c>
      <c r="K152" s="11">
        <v>0</v>
      </c>
      <c r="L152" s="11">
        <v>4</v>
      </c>
      <c r="M152" s="11">
        <v>0</v>
      </c>
      <c r="N152" s="11">
        <v>0</v>
      </c>
      <c r="O152" s="11">
        <v>0</v>
      </c>
      <c r="Q152" s="13"/>
      <c r="R152" s="13"/>
      <c r="S152" s="11">
        <f>IF(ISERROR(VLOOKUP($B152,Rose!D$4:J$32,4,FALSE)),,VLOOKUP($B152,Rose!D$4:J$32,4,FALSE))</f>
        <v>0</v>
      </c>
      <c r="T152" s="11">
        <f>IF(ISERROR(VLOOKUP($B152,Rose!L$4:Q$32,4,FALSE)),,VLOOKUP($B152,Rose!L$4:Q$32,4,FALSE))</f>
        <v>0</v>
      </c>
      <c r="U152" s="11">
        <f>IF(ISERROR(VLOOKUP($B152,Rose!S$4:X$32,4,FALSE)),,VLOOKUP($B152,Rose!S$4:X$32,4,FALSE))</f>
        <v>0</v>
      </c>
      <c r="V152" s="11">
        <f>IF(ISERROR(VLOOKUP($B152,Rose!Z$4:AE$32,4,FALSE)),,VLOOKUP($B152,Rose!Z$4:AE$32,4,FALSE))</f>
        <v>0</v>
      </c>
      <c r="W152" s="11">
        <f>IF(ISERROR(VLOOKUP($B152,Rose!AG$4:AL$32,4,FALSE)),,VLOOKUP($B152,Rose!AG$4:AL$32,4,FALSE))</f>
        <v>0</v>
      </c>
      <c r="X152" s="11">
        <f>IF(ISERROR(VLOOKUP($B152,Rose!AN$4:AS$32,4,FALSE)),,VLOOKUP($B152,Rose!AN$4:AS$32,4,FALSE))</f>
        <v>0</v>
      </c>
      <c r="Y152" s="11">
        <f>IF(ISERROR(VLOOKUP($B152,Rose!AU$4:AZ$32,4,FALSE)),,VLOOKUP($B152,Rose!AU$4:AZ$32,4,FALSE))</f>
        <v>47</v>
      </c>
      <c r="Z152" s="11">
        <f>IF(ISERROR(VLOOKUP($B152,Rose!BB$4:BG$32,4,FALSE)),,VLOOKUP($B152,Rose!BB$4:BG$32,4,FALSE))</f>
        <v>0</v>
      </c>
      <c r="AA152" s="11">
        <f>IF(ISERROR(VLOOKUP($B152,Rose!BI$4:BN$32,4,FALSE)),,VLOOKUP($B152,Rose!BI$4:BN$32,4,FALSE))</f>
        <v>0</v>
      </c>
      <c r="AB152" s="11">
        <f>IF(ISERROR(VLOOKUP($B152,Rose!BP$4:BU$32,4,FALSE)),,VLOOKUP($B152,Rose!BP$4:BU$32,4,FALSE))</f>
        <v>0</v>
      </c>
    </row>
    <row r="153" spans="1:28" ht="20" customHeight="1" x14ac:dyDescent="0.15">
      <c r="A153" s="11" t="s">
        <v>37</v>
      </c>
      <c r="B153" s="11" t="s">
        <v>406</v>
      </c>
      <c r="C153" s="11" t="s">
        <v>664</v>
      </c>
      <c r="D153" s="11">
        <v>14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Q153" s="13"/>
      <c r="R153" s="13"/>
      <c r="S153" s="11">
        <f>IF(ISERROR(VLOOKUP($B153,Rose!D$4:J$32,4,FALSE)),,VLOOKUP($B153,Rose!D$4:J$32,4,FALSE))</f>
        <v>0</v>
      </c>
      <c r="T153" s="11">
        <f>IF(ISERROR(VLOOKUP($B153,Rose!L$4:Q$32,4,FALSE)),,VLOOKUP($B153,Rose!L$4:Q$32,4,FALSE))</f>
        <v>0</v>
      </c>
      <c r="U153" s="11">
        <f>IF(ISERROR(VLOOKUP($B153,Rose!S$4:X$32,4,FALSE)),,VLOOKUP($B153,Rose!S$4:X$32,4,FALSE))</f>
        <v>0</v>
      </c>
      <c r="V153" s="11">
        <f>IF(ISERROR(VLOOKUP($B153,Rose!Z$4:AE$32,4,FALSE)),,VLOOKUP($B153,Rose!Z$4:AE$32,4,FALSE))</f>
        <v>0</v>
      </c>
      <c r="W153" s="11">
        <f>IF(ISERROR(VLOOKUP($B153,Rose!AG$4:AL$32,4,FALSE)),,VLOOKUP($B153,Rose!AG$4:AL$32,4,FALSE))</f>
        <v>0</v>
      </c>
      <c r="X153" s="11">
        <f>IF(ISERROR(VLOOKUP($B153,Rose!AN$4:AS$32,4,FALSE)),,VLOOKUP($B153,Rose!AN$4:AS$32,4,FALSE))</f>
        <v>0</v>
      </c>
      <c r="Y153" s="11">
        <f>IF(ISERROR(VLOOKUP($B153,Rose!AU$4:AZ$32,4,FALSE)),,VLOOKUP($B153,Rose!AU$4:AZ$32,4,FALSE))</f>
        <v>0</v>
      </c>
      <c r="Z153" s="11">
        <f>IF(ISERROR(VLOOKUP($B153,Rose!BB$4:BG$32,4,FALSE)),,VLOOKUP($B153,Rose!BB$4:BG$32,4,FALSE))</f>
        <v>0</v>
      </c>
      <c r="AA153" s="11">
        <f>IF(ISERROR(VLOOKUP($B153,Rose!BI$4:BN$32,4,FALSE)),,VLOOKUP($B153,Rose!BI$4:BN$32,4,FALSE))</f>
        <v>0</v>
      </c>
      <c r="AB153" s="11">
        <f>IF(ISERROR(VLOOKUP($B153,Rose!BP$4:BU$32,4,FALSE)),,VLOOKUP($B153,Rose!BP$4:BU$32,4,FALSE))</f>
        <v>0</v>
      </c>
    </row>
    <row r="154" spans="1:28" ht="20" customHeight="1" x14ac:dyDescent="0.15">
      <c r="A154" s="11" t="s">
        <v>37</v>
      </c>
      <c r="B154" s="11" t="s">
        <v>661</v>
      </c>
      <c r="C154" s="11" t="s">
        <v>664</v>
      </c>
      <c r="D154" s="11">
        <v>2</v>
      </c>
      <c r="E154" s="11">
        <v>2</v>
      </c>
      <c r="F154" s="11">
        <v>6.0625</v>
      </c>
      <c r="G154" s="11">
        <v>6.0625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Q154" s="13"/>
      <c r="R154" s="13"/>
      <c r="S154" s="11">
        <f>IF(ISERROR(VLOOKUP($B154,Rose!D$4:J$32,4,FALSE)),,VLOOKUP($B154,Rose!D$4:J$32,4,FALSE))</f>
        <v>0</v>
      </c>
      <c r="T154" s="11">
        <f>IF(ISERROR(VLOOKUP($B154,Rose!L$4:Q$32,4,FALSE)),,VLOOKUP($B154,Rose!L$4:Q$32,4,FALSE))</f>
        <v>0</v>
      </c>
      <c r="U154" s="11">
        <f>IF(ISERROR(VLOOKUP($B154,Rose!S$4:X$32,4,FALSE)),,VLOOKUP($B154,Rose!S$4:X$32,4,FALSE))</f>
        <v>0</v>
      </c>
      <c r="V154" s="11">
        <f>IF(ISERROR(VLOOKUP($B154,Rose!Z$4:AE$32,4,FALSE)),,VLOOKUP($B154,Rose!Z$4:AE$32,4,FALSE))</f>
        <v>0</v>
      </c>
      <c r="W154" s="11">
        <f>IF(ISERROR(VLOOKUP($B154,Rose!AG$4:AL$32,4,FALSE)),,VLOOKUP($B154,Rose!AG$4:AL$32,4,FALSE))</f>
        <v>0</v>
      </c>
      <c r="X154" s="11">
        <f>IF(ISERROR(VLOOKUP($B154,Rose!AN$4:AS$32,4,FALSE)),,VLOOKUP($B154,Rose!AN$4:AS$32,4,FALSE))</f>
        <v>0</v>
      </c>
      <c r="Y154" s="11">
        <f>IF(ISERROR(VLOOKUP($B154,Rose!AU$4:AZ$32,4,FALSE)),,VLOOKUP($B154,Rose!AU$4:AZ$32,4,FALSE))</f>
        <v>0</v>
      </c>
      <c r="Z154" s="11">
        <f>IF(ISERROR(VLOOKUP($B154,Rose!BB$4:BG$32,4,FALSE)),,VLOOKUP($B154,Rose!BB$4:BG$32,4,FALSE))</f>
        <v>0</v>
      </c>
      <c r="AA154" s="11">
        <f>IF(ISERROR(VLOOKUP($B154,Rose!BI$4:BN$32,4,FALSE)),,VLOOKUP($B154,Rose!BI$4:BN$32,4,FALSE))</f>
        <v>0</v>
      </c>
      <c r="AB154" s="11">
        <f>IF(ISERROR(VLOOKUP($B154,Rose!BP$4:BU$32,4,FALSE)),,VLOOKUP($B154,Rose!BP$4:BU$32,4,FALSE))</f>
        <v>0</v>
      </c>
    </row>
    <row r="155" spans="1:28" ht="20" customHeight="1" x14ac:dyDescent="0.15">
      <c r="A155" s="11" t="s">
        <v>37</v>
      </c>
      <c r="B155" s="11" t="s">
        <v>133</v>
      </c>
      <c r="C155" s="11" t="s">
        <v>92</v>
      </c>
      <c r="D155" s="11">
        <v>35</v>
      </c>
      <c r="E155" s="11">
        <v>8</v>
      </c>
      <c r="F155" s="11">
        <v>5.7061000000000002</v>
      </c>
      <c r="G155" s="11">
        <v>6.0818399999999997</v>
      </c>
      <c r="H155" s="11">
        <v>1</v>
      </c>
      <c r="I155" s="11">
        <v>0</v>
      </c>
      <c r="J155" s="11">
        <v>0</v>
      </c>
      <c r="K155" s="11">
        <v>0</v>
      </c>
      <c r="L155" s="11">
        <v>0</v>
      </c>
      <c r="M155" s="11">
        <v>1</v>
      </c>
      <c r="N155" s="11">
        <v>0</v>
      </c>
      <c r="O155" s="11">
        <v>0</v>
      </c>
      <c r="Q155" s="13"/>
      <c r="R155" s="13"/>
      <c r="S155" s="11">
        <f>IF(ISERROR(VLOOKUP($B155,Rose!D$4:J$32,4,FALSE)),,VLOOKUP($B155,Rose!D$4:J$32,4,FALSE))</f>
        <v>0</v>
      </c>
      <c r="T155" s="11">
        <f>IF(ISERROR(VLOOKUP($B155,Rose!L$4:Q$32,4,FALSE)),,VLOOKUP($B155,Rose!L$4:Q$32,4,FALSE))</f>
        <v>0</v>
      </c>
      <c r="U155" s="11">
        <f>IF(ISERROR(VLOOKUP($B155,Rose!S$4:X$32,4,FALSE)),,VLOOKUP($B155,Rose!S$4:X$32,4,FALSE))</f>
        <v>0</v>
      </c>
      <c r="V155" s="11">
        <f>IF(ISERROR(VLOOKUP($B155,Rose!Z$4:AE$32,4,FALSE)),,VLOOKUP($B155,Rose!Z$4:AE$32,4,FALSE))</f>
        <v>0</v>
      </c>
      <c r="W155" s="11">
        <f>IF(ISERROR(VLOOKUP($B155,Rose!AG$4:AL$32,4,FALSE)),,VLOOKUP($B155,Rose!AG$4:AL$32,4,FALSE))</f>
        <v>0</v>
      </c>
      <c r="X155" s="11">
        <f>IF(ISERROR(VLOOKUP($B155,Rose!AN$4:AS$32,4,FALSE)),,VLOOKUP($B155,Rose!AN$4:AS$32,4,FALSE))</f>
        <v>0</v>
      </c>
      <c r="Y155" s="11">
        <f>IF(ISERROR(VLOOKUP($B155,Rose!AU$4:AZ$32,4,FALSE)),,VLOOKUP($B155,Rose!AU$4:AZ$32,4,FALSE))</f>
        <v>0</v>
      </c>
      <c r="Z155" s="11">
        <f>IF(ISERROR(VLOOKUP($B155,Rose!BB$4:BG$32,4,FALSE)),,VLOOKUP($B155,Rose!BB$4:BG$32,4,FALSE))</f>
        <v>0</v>
      </c>
      <c r="AA155" s="11">
        <f>IF(ISERROR(VLOOKUP($B155,Rose!BI$4:BN$32,4,FALSE)),,VLOOKUP($B155,Rose!BI$4:BN$32,4,FALSE))</f>
        <v>0</v>
      </c>
      <c r="AB155" s="11">
        <f>IF(ISERROR(VLOOKUP($B155,Rose!BP$4:BU$32,4,FALSE)),,VLOOKUP($B155,Rose!BP$4:BU$32,4,FALSE))</f>
        <v>0</v>
      </c>
    </row>
    <row r="156" spans="1:28" ht="20" customHeight="1" x14ac:dyDescent="0.15">
      <c r="A156" s="11" t="s">
        <v>37</v>
      </c>
      <c r="B156" s="11" t="s">
        <v>744</v>
      </c>
      <c r="C156" s="11" t="s">
        <v>246</v>
      </c>
      <c r="D156" s="11">
        <v>12</v>
      </c>
      <c r="E156" s="11">
        <v>14</v>
      </c>
      <c r="F156" s="11">
        <v>5.6950500000000002</v>
      </c>
      <c r="G156" s="11">
        <v>5.75366</v>
      </c>
      <c r="H156" s="11">
        <v>1</v>
      </c>
      <c r="I156" s="11">
        <v>0</v>
      </c>
      <c r="J156" s="11">
        <v>0</v>
      </c>
      <c r="K156" s="11">
        <v>0</v>
      </c>
      <c r="L156" s="11">
        <v>0</v>
      </c>
      <c r="M156" s="11">
        <v>3</v>
      </c>
      <c r="N156" s="11">
        <v>1</v>
      </c>
      <c r="O156" s="11">
        <v>0</v>
      </c>
      <c r="Q156" s="13"/>
      <c r="R156" s="13"/>
      <c r="S156" s="11">
        <f>IF(ISERROR(VLOOKUP($B156,Rose!D$4:J$32,4,FALSE)),,VLOOKUP($B156,Rose!D$4:J$32,4,FALSE))</f>
        <v>0</v>
      </c>
      <c r="T156" s="11">
        <f>IF(ISERROR(VLOOKUP($B156,Rose!L$4:Q$32,4,FALSE)),,VLOOKUP($B156,Rose!L$4:Q$32,4,FALSE))</f>
        <v>0</v>
      </c>
      <c r="U156" s="11">
        <f>IF(ISERROR(VLOOKUP($B156,Rose!S$4:X$32,4,FALSE)),,VLOOKUP($B156,Rose!S$4:X$32,4,FALSE))</f>
        <v>0</v>
      </c>
      <c r="V156" s="11">
        <f>IF(ISERROR(VLOOKUP($B156,Rose!Z$4:AE$32,4,FALSE)),,VLOOKUP($B156,Rose!Z$4:AE$32,4,FALSE))</f>
        <v>0</v>
      </c>
      <c r="W156" s="11">
        <f>IF(ISERROR(VLOOKUP($B156,Rose!AG$4:AL$32,4,FALSE)),,VLOOKUP($B156,Rose!AG$4:AL$32,4,FALSE))</f>
        <v>0</v>
      </c>
      <c r="X156" s="11">
        <f>IF(ISERROR(VLOOKUP($B156,Rose!AN$4:AS$32,4,FALSE)),,VLOOKUP($B156,Rose!AN$4:AS$32,4,FALSE))</f>
        <v>0</v>
      </c>
      <c r="Y156" s="11">
        <f>IF(ISERROR(VLOOKUP($B156,Rose!AU$4:AZ$32,4,FALSE)),,VLOOKUP($B156,Rose!AU$4:AZ$32,4,FALSE))</f>
        <v>0</v>
      </c>
      <c r="Z156" s="11">
        <f>IF(ISERROR(VLOOKUP($B156,Rose!BB$4:BG$32,4,FALSE)),,VLOOKUP($B156,Rose!BB$4:BG$32,4,FALSE))</f>
        <v>0</v>
      </c>
      <c r="AA156" s="11">
        <f>IF(ISERROR(VLOOKUP($B156,Rose!BI$4:BN$32,4,FALSE)),,VLOOKUP($B156,Rose!BI$4:BN$32,4,FALSE))</f>
        <v>0</v>
      </c>
      <c r="AB156" s="11">
        <f>IF(ISERROR(VLOOKUP($B156,Rose!BP$4:BU$32,4,FALSE)),,VLOOKUP($B156,Rose!BP$4:BU$32,4,FALSE))</f>
        <v>0</v>
      </c>
    </row>
    <row r="157" spans="1:28" ht="20" customHeight="1" x14ac:dyDescent="0.15">
      <c r="A157" s="11" t="s">
        <v>37</v>
      </c>
      <c r="B157" s="11" t="s">
        <v>648</v>
      </c>
      <c r="C157" s="11" t="s">
        <v>664</v>
      </c>
      <c r="D157" s="11">
        <v>12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Q157" s="13"/>
      <c r="R157" s="13"/>
      <c r="S157" s="11">
        <f>IF(ISERROR(VLOOKUP($B157,Rose!D$4:J$32,4,FALSE)),,VLOOKUP($B157,Rose!D$4:J$32,4,FALSE))</f>
        <v>0</v>
      </c>
      <c r="T157" s="11">
        <f>IF(ISERROR(VLOOKUP($B157,Rose!L$4:Q$32,4,FALSE)),,VLOOKUP($B157,Rose!L$4:Q$32,4,FALSE))</f>
        <v>0</v>
      </c>
      <c r="U157" s="11">
        <f>IF(ISERROR(VLOOKUP($B157,Rose!S$4:X$32,4,FALSE)),,VLOOKUP($B157,Rose!S$4:X$32,4,FALSE))</f>
        <v>0</v>
      </c>
      <c r="V157" s="11">
        <f>IF(ISERROR(VLOOKUP($B157,Rose!Z$4:AE$32,4,FALSE)),,VLOOKUP($B157,Rose!Z$4:AE$32,4,FALSE))</f>
        <v>0</v>
      </c>
      <c r="W157" s="11">
        <f>IF(ISERROR(VLOOKUP($B157,Rose!AG$4:AL$32,4,FALSE)),,VLOOKUP($B157,Rose!AG$4:AL$32,4,FALSE))</f>
        <v>0</v>
      </c>
      <c r="X157" s="11">
        <f>IF(ISERROR(VLOOKUP($B157,Rose!AN$4:AS$32,4,FALSE)),,VLOOKUP($B157,Rose!AN$4:AS$32,4,FALSE))</f>
        <v>0</v>
      </c>
      <c r="Y157" s="11">
        <f>IF(ISERROR(VLOOKUP($B157,Rose!AU$4:AZ$32,4,FALSE)),,VLOOKUP($B157,Rose!AU$4:AZ$32,4,FALSE))</f>
        <v>0</v>
      </c>
      <c r="Z157" s="11">
        <f>IF(ISERROR(VLOOKUP($B157,Rose!BB$4:BG$32,4,FALSE)),,VLOOKUP($B157,Rose!BB$4:BG$32,4,FALSE))</f>
        <v>0</v>
      </c>
      <c r="AA157" s="11">
        <f>IF(ISERROR(VLOOKUP($B157,Rose!BI$4:BN$32,4,FALSE)),,VLOOKUP($B157,Rose!BI$4:BN$32,4,FALSE))</f>
        <v>0</v>
      </c>
      <c r="AB157" s="11">
        <f>IF(ISERROR(VLOOKUP($B157,Rose!BP$4:BU$32,4,FALSE)),,VLOOKUP($B157,Rose!BP$4:BU$32,4,FALSE))</f>
        <v>0</v>
      </c>
    </row>
    <row r="158" spans="1:28" ht="20" customHeight="1" x14ac:dyDescent="0.15">
      <c r="A158" s="11" t="s">
        <v>37</v>
      </c>
      <c r="B158" s="11" t="s">
        <v>441</v>
      </c>
      <c r="C158" s="11" t="s">
        <v>90</v>
      </c>
      <c r="D158" s="11">
        <v>79</v>
      </c>
      <c r="E158" s="11">
        <v>21</v>
      </c>
      <c r="F158" s="11">
        <v>6.4756</v>
      </c>
      <c r="G158" s="11">
        <v>8.5973199999999999</v>
      </c>
      <c r="H158" s="11">
        <v>15</v>
      </c>
      <c r="I158" s="11">
        <v>0</v>
      </c>
      <c r="J158" s="11">
        <v>0</v>
      </c>
      <c r="K158" s="11">
        <v>1</v>
      </c>
      <c r="L158" s="11">
        <v>3</v>
      </c>
      <c r="M158" s="11">
        <v>1</v>
      </c>
      <c r="N158" s="11">
        <v>0</v>
      </c>
      <c r="O158" s="11">
        <v>0</v>
      </c>
      <c r="Q158" s="13"/>
      <c r="R158" s="13"/>
      <c r="S158" s="11">
        <f>IF(ISERROR(VLOOKUP($B158,Rose!D$4:J$32,4,FALSE)),,VLOOKUP($B158,Rose!D$4:J$32,4,FALSE))</f>
        <v>0</v>
      </c>
      <c r="T158" s="11">
        <f>IF(ISERROR(VLOOKUP($B158,Rose!L$4:Q$32,4,FALSE)),,VLOOKUP($B158,Rose!L$4:Q$32,4,FALSE))</f>
        <v>0</v>
      </c>
      <c r="U158" s="11">
        <f>IF(ISERROR(VLOOKUP($B158,Rose!S$4:X$32,4,FALSE)),,VLOOKUP($B158,Rose!S$4:X$32,4,FALSE))</f>
        <v>0</v>
      </c>
      <c r="V158" s="11">
        <f>IF(ISERROR(VLOOKUP($B158,Rose!Z$4:AE$32,4,FALSE)),,VLOOKUP($B158,Rose!Z$4:AE$32,4,FALSE))</f>
        <v>53</v>
      </c>
      <c r="W158" s="11">
        <f>IF(ISERROR(VLOOKUP($B158,Rose!AG$4:AL$32,4,FALSE)),,VLOOKUP($B158,Rose!AG$4:AL$32,4,FALSE))</f>
        <v>0</v>
      </c>
      <c r="X158" s="11">
        <f>IF(ISERROR(VLOOKUP($B158,Rose!AN$4:AS$32,4,FALSE)),,VLOOKUP($B158,Rose!AN$4:AS$32,4,FALSE))</f>
        <v>0</v>
      </c>
      <c r="Y158" s="11">
        <f>IF(ISERROR(VLOOKUP($B158,Rose!AU$4:AZ$32,4,FALSE)),,VLOOKUP($B158,Rose!AU$4:AZ$32,4,FALSE))</f>
        <v>0</v>
      </c>
      <c r="Z158" s="11">
        <f>IF(ISERROR(VLOOKUP($B158,Rose!BB$4:BG$32,4,FALSE)),,VLOOKUP($B158,Rose!BB$4:BG$32,4,FALSE))</f>
        <v>0</v>
      </c>
      <c r="AA158" s="11">
        <f>IF(ISERROR(VLOOKUP($B158,Rose!BI$4:BN$32,4,FALSE)),,VLOOKUP($B158,Rose!BI$4:BN$32,4,FALSE))</f>
        <v>0</v>
      </c>
      <c r="AB158" s="11">
        <f>IF(ISERROR(VLOOKUP($B158,Rose!BP$4:BU$32,4,FALSE)),,VLOOKUP($B158,Rose!BP$4:BU$32,4,FALSE))</f>
        <v>0</v>
      </c>
    </row>
    <row r="159" spans="1:28" ht="20" customHeight="1" x14ac:dyDescent="0.15">
      <c r="A159" s="11" t="s">
        <v>37</v>
      </c>
      <c r="B159" s="11" t="s">
        <v>285</v>
      </c>
      <c r="C159" s="11" t="s">
        <v>664</v>
      </c>
      <c r="D159" s="11">
        <v>10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Q159" s="13"/>
      <c r="R159" s="13"/>
      <c r="S159" s="11">
        <f>IF(ISERROR(VLOOKUP($B159,Rose!D$4:J$32,4,FALSE)),,VLOOKUP($B159,Rose!D$4:J$32,4,FALSE))</f>
        <v>0</v>
      </c>
      <c r="T159" s="11">
        <f>IF(ISERROR(VLOOKUP($B159,Rose!L$4:Q$32,4,FALSE)),,VLOOKUP($B159,Rose!L$4:Q$32,4,FALSE))</f>
        <v>0</v>
      </c>
      <c r="U159" s="11">
        <f>IF(ISERROR(VLOOKUP($B159,Rose!S$4:X$32,4,FALSE)),,VLOOKUP($B159,Rose!S$4:X$32,4,FALSE))</f>
        <v>0</v>
      </c>
      <c r="V159" s="11">
        <f>IF(ISERROR(VLOOKUP($B159,Rose!Z$4:AE$32,4,FALSE)),,VLOOKUP($B159,Rose!Z$4:AE$32,4,FALSE))</f>
        <v>0</v>
      </c>
      <c r="W159" s="11">
        <f>IF(ISERROR(VLOOKUP($B159,Rose!AG$4:AL$32,4,FALSE)),,VLOOKUP($B159,Rose!AG$4:AL$32,4,FALSE))</f>
        <v>0</v>
      </c>
      <c r="X159" s="11">
        <f>IF(ISERROR(VLOOKUP($B159,Rose!AN$4:AS$32,4,FALSE)),,VLOOKUP($B159,Rose!AN$4:AS$32,4,FALSE))</f>
        <v>0</v>
      </c>
      <c r="Y159" s="11">
        <f>IF(ISERROR(VLOOKUP($B159,Rose!AU$4:AZ$32,4,FALSE)),,VLOOKUP($B159,Rose!AU$4:AZ$32,4,FALSE))</f>
        <v>0</v>
      </c>
      <c r="Z159" s="11">
        <f>IF(ISERROR(VLOOKUP($B159,Rose!BB$4:BG$32,4,FALSE)),,VLOOKUP($B159,Rose!BB$4:BG$32,4,FALSE))</f>
        <v>0</v>
      </c>
      <c r="AA159" s="11">
        <f>IF(ISERROR(VLOOKUP($B159,Rose!BI$4:BN$32,4,FALSE)),,VLOOKUP($B159,Rose!BI$4:BN$32,4,FALSE))</f>
        <v>0</v>
      </c>
      <c r="AB159" s="11">
        <f>IF(ISERROR(VLOOKUP($B159,Rose!BP$4:BU$32,4,FALSE)),,VLOOKUP($B159,Rose!BP$4:BU$32,4,FALSE))</f>
        <v>0</v>
      </c>
    </row>
    <row r="160" spans="1:28" ht="20" customHeight="1" x14ac:dyDescent="0.15">
      <c r="A160" s="11" t="s">
        <v>37</v>
      </c>
      <c r="B160" s="11" t="s">
        <v>702</v>
      </c>
      <c r="C160" s="11" t="s">
        <v>91</v>
      </c>
      <c r="D160" s="11">
        <v>1</v>
      </c>
      <c r="E160" s="11">
        <v>2</v>
      </c>
      <c r="F160" s="11">
        <v>6</v>
      </c>
      <c r="G160" s="11">
        <v>6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Q160" s="13"/>
      <c r="R160" s="13"/>
      <c r="S160" s="11">
        <f>IF(ISERROR(VLOOKUP($B160,Rose!D$4:J$32,4,FALSE)),,VLOOKUP($B160,Rose!D$4:J$32,4,FALSE))</f>
        <v>0</v>
      </c>
      <c r="T160" s="11">
        <f>IF(ISERROR(VLOOKUP($B160,Rose!L$4:Q$32,4,FALSE)),,VLOOKUP($B160,Rose!L$4:Q$32,4,FALSE))</f>
        <v>0</v>
      </c>
      <c r="U160" s="11">
        <f>IF(ISERROR(VLOOKUP($B160,Rose!S$4:X$32,4,FALSE)),,VLOOKUP($B160,Rose!S$4:X$32,4,FALSE))</f>
        <v>0</v>
      </c>
      <c r="V160" s="11">
        <f>IF(ISERROR(VLOOKUP($B160,Rose!Z$4:AE$32,4,FALSE)),,VLOOKUP($B160,Rose!Z$4:AE$32,4,FALSE))</f>
        <v>0</v>
      </c>
      <c r="W160" s="11">
        <f>IF(ISERROR(VLOOKUP($B160,Rose!AG$4:AL$32,4,FALSE)),,VLOOKUP($B160,Rose!AG$4:AL$32,4,FALSE))</f>
        <v>0</v>
      </c>
      <c r="X160" s="11">
        <f>IF(ISERROR(VLOOKUP($B160,Rose!AN$4:AS$32,4,FALSE)),,VLOOKUP($B160,Rose!AN$4:AS$32,4,FALSE))</f>
        <v>0</v>
      </c>
      <c r="Y160" s="11">
        <f>IF(ISERROR(VLOOKUP($B160,Rose!AU$4:AZ$32,4,FALSE)),,VLOOKUP($B160,Rose!AU$4:AZ$32,4,FALSE))</f>
        <v>0</v>
      </c>
      <c r="Z160" s="11">
        <f>IF(ISERROR(VLOOKUP($B160,Rose!BB$4:BG$32,4,FALSE)),,VLOOKUP($B160,Rose!BB$4:BG$32,4,FALSE))</f>
        <v>0</v>
      </c>
      <c r="AA160" s="11">
        <f>IF(ISERROR(VLOOKUP($B160,Rose!BI$4:BN$32,4,FALSE)),,VLOOKUP($B160,Rose!BI$4:BN$32,4,FALSE))</f>
        <v>0</v>
      </c>
      <c r="AB160" s="11">
        <f>IF(ISERROR(VLOOKUP($B160,Rose!BP$4:BU$32,4,FALSE)),,VLOOKUP($B160,Rose!BP$4:BU$32,4,FALSE))</f>
        <v>0</v>
      </c>
    </row>
    <row r="161" spans="1:28" ht="20" customHeight="1" x14ac:dyDescent="0.15">
      <c r="A161" s="11" t="s">
        <v>37</v>
      </c>
      <c r="B161" s="11" t="s">
        <v>905</v>
      </c>
      <c r="C161" s="11" t="s">
        <v>99</v>
      </c>
      <c r="D161" s="11">
        <v>10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Q161" s="13"/>
      <c r="R161" s="13"/>
      <c r="S161" s="11">
        <f>IF(ISERROR(VLOOKUP($B161,Rose!D$4:J$32,4,FALSE)),,VLOOKUP($B161,Rose!D$4:J$32,4,FALSE))</f>
        <v>0</v>
      </c>
      <c r="T161" s="11">
        <f>IF(ISERROR(VLOOKUP($B161,Rose!L$4:Q$32,4,FALSE)),,VLOOKUP($B161,Rose!L$4:Q$32,4,FALSE))</f>
        <v>0</v>
      </c>
      <c r="U161" s="11">
        <f>IF(ISERROR(VLOOKUP($B161,Rose!S$4:X$32,4,FALSE)),,VLOOKUP($B161,Rose!S$4:X$32,4,FALSE))</f>
        <v>0</v>
      </c>
      <c r="V161" s="11">
        <f>IF(ISERROR(VLOOKUP($B161,Rose!Z$4:AE$32,4,FALSE)),,VLOOKUP($B161,Rose!Z$4:AE$32,4,FALSE))</f>
        <v>0</v>
      </c>
      <c r="W161" s="11">
        <f>IF(ISERROR(VLOOKUP($B161,Rose!AG$4:AL$32,4,FALSE)),,VLOOKUP($B161,Rose!AG$4:AL$32,4,FALSE))</f>
        <v>0</v>
      </c>
      <c r="X161" s="11">
        <f>IF(ISERROR(VLOOKUP($B161,Rose!AN$4:AS$32,4,FALSE)),,VLOOKUP($B161,Rose!AN$4:AS$32,4,FALSE))</f>
        <v>0</v>
      </c>
      <c r="Y161" s="11">
        <f>IF(ISERROR(VLOOKUP($B161,Rose!AU$4:AZ$32,4,FALSE)),,VLOOKUP($B161,Rose!AU$4:AZ$32,4,FALSE))</f>
        <v>0</v>
      </c>
      <c r="Z161" s="11">
        <f>IF(ISERROR(VLOOKUP($B161,Rose!BB$4:BG$32,4,FALSE)),,VLOOKUP($B161,Rose!BB$4:BG$32,4,FALSE))</f>
        <v>0</v>
      </c>
      <c r="AA161" s="11">
        <f>IF(ISERROR(VLOOKUP($B161,Rose!BI$4:BN$32,4,FALSE)),,VLOOKUP($B161,Rose!BI$4:BN$32,4,FALSE))</f>
        <v>0</v>
      </c>
      <c r="AB161" s="11">
        <f>IF(ISERROR(VLOOKUP($B161,Rose!BP$4:BU$32,4,FALSE)),,VLOOKUP($B161,Rose!BP$4:BU$32,4,FALSE))</f>
        <v>0</v>
      </c>
    </row>
    <row r="162" spans="1:28" ht="20" customHeight="1" x14ac:dyDescent="0.15">
      <c r="A162" s="11" t="s">
        <v>37</v>
      </c>
      <c r="B162" s="11" t="s">
        <v>411</v>
      </c>
      <c r="C162" s="11" t="s">
        <v>664</v>
      </c>
      <c r="D162" s="11">
        <v>10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Q162" s="13"/>
      <c r="R162" s="13"/>
      <c r="S162" s="11">
        <f>IF(ISERROR(VLOOKUP($B162,Rose!D$4:J$32,4,FALSE)),,VLOOKUP($B162,Rose!D$4:J$32,4,FALSE))</f>
        <v>0</v>
      </c>
      <c r="T162" s="11">
        <f>IF(ISERROR(VLOOKUP($B162,Rose!L$4:Q$32,4,FALSE)),,VLOOKUP($B162,Rose!L$4:Q$32,4,FALSE))</f>
        <v>0</v>
      </c>
      <c r="U162" s="11">
        <f>IF(ISERROR(VLOOKUP($B162,Rose!S$4:X$32,4,FALSE)),,VLOOKUP($B162,Rose!S$4:X$32,4,FALSE))</f>
        <v>0</v>
      </c>
      <c r="V162" s="11">
        <f>IF(ISERROR(VLOOKUP($B162,Rose!Z$4:AE$32,4,FALSE)),,VLOOKUP($B162,Rose!Z$4:AE$32,4,FALSE))</f>
        <v>0</v>
      </c>
      <c r="W162" s="11">
        <f>IF(ISERROR(VLOOKUP($B162,Rose!AG$4:AL$32,4,FALSE)),,VLOOKUP($B162,Rose!AG$4:AL$32,4,FALSE))</f>
        <v>0</v>
      </c>
      <c r="X162" s="11">
        <f>IF(ISERROR(VLOOKUP($B162,Rose!AN$4:AS$32,4,FALSE)),,VLOOKUP($B162,Rose!AN$4:AS$32,4,FALSE))</f>
        <v>0</v>
      </c>
      <c r="Y162" s="11">
        <f>IF(ISERROR(VLOOKUP($B162,Rose!AU$4:AZ$32,4,FALSE)),,VLOOKUP($B162,Rose!AU$4:AZ$32,4,FALSE))</f>
        <v>0</v>
      </c>
      <c r="Z162" s="11">
        <f>IF(ISERROR(VLOOKUP($B162,Rose!BB$4:BG$32,4,FALSE)),,VLOOKUP($B162,Rose!BB$4:BG$32,4,FALSE))</f>
        <v>0</v>
      </c>
      <c r="AA162" s="11">
        <f>IF(ISERROR(VLOOKUP($B162,Rose!BI$4:BN$32,4,FALSE)),,VLOOKUP($B162,Rose!BI$4:BN$32,4,FALSE))</f>
        <v>0</v>
      </c>
      <c r="AB162" s="11">
        <f>IF(ISERROR(VLOOKUP($B162,Rose!BP$4:BU$32,4,FALSE)),,VLOOKUP($B162,Rose!BP$4:BU$32,4,FALSE))</f>
        <v>0</v>
      </c>
    </row>
    <row r="163" spans="1:28" ht="20" customHeight="1" x14ac:dyDescent="0.15">
      <c r="A163" s="11" t="s">
        <v>37</v>
      </c>
      <c r="B163" s="11" t="s">
        <v>662</v>
      </c>
      <c r="C163" s="11" t="s">
        <v>664</v>
      </c>
      <c r="D163" s="11">
        <v>1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Q163" s="13"/>
      <c r="R163" s="13"/>
      <c r="S163" s="11">
        <f>IF(ISERROR(VLOOKUP($B163,Rose!D$4:J$32,4,FALSE)),,VLOOKUP($B163,Rose!D$4:J$32,4,FALSE))</f>
        <v>0</v>
      </c>
      <c r="T163" s="11">
        <f>IF(ISERROR(VLOOKUP($B163,Rose!L$4:Q$32,4,FALSE)),,VLOOKUP($B163,Rose!L$4:Q$32,4,FALSE))</f>
        <v>0</v>
      </c>
      <c r="U163" s="11">
        <f>IF(ISERROR(VLOOKUP($B163,Rose!S$4:X$32,4,FALSE)),,VLOOKUP($B163,Rose!S$4:X$32,4,FALSE))</f>
        <v>0</v>
      </c>
      <c r="V163" s="11">
        <f>IF(ISERROR(VLOOKUP($B163,Rose!Z$4:AE$32,4,FALSE)),,VLOOKUP($B163,Rose!Z$4:AE$32,4,FALSE))</f>
        <v>0</v>
      </c>
      <c r="W163" s="11">
        <f>IF(ISERROR(VLOOKUP($B163,Rose!AG$4:AL$32,4,FALSE)),,VLOOKUP($B163,Rose!AG$4:AL$32,4,FALSE))</f>
        <v>0</v>
      </c>
      <c r="X163" s="11">
        <f>IF(ISERROR(VLOOKUP($B163,Rose!AN$4:AS$32,4,FALSE)),,VLOOKUP($B163,Rose!AN$4:AS$32,4,FALSE))</f>
        <v>0</v>
      </c>
      <c r="Y163" s="11">
        <f>IF(ISERROR(VLOOKUP($B163,Rose!AU$4:AZ$32,4,FALSE)),,VLOOKUP($B163,Rose!AU$4:AZ$32,4,FALSE))</f>
        <v>0</v>
      </c>
      <c r="Z163" s="11">
        <f>IF(ISERROR(VLOOKUP($B163,Rose!BB$4:BG$32,4,FALSE)),,VLOOKUP($B163,Rose!BB$4:BG$32,4,FALSE))</f>
        <v>0</v>
      </c>
      <c r="AA163" s="11">
        <f>IF(ISERROR(VLOOKUP($B163,Rose!BI$4:BN$32,4,FALSE)),,VLOOKUP($B163,Rose!BI$4:BN$32,4,FALSE))</f>
        <v>0</v>
      </c>
      <c r="AB163" s="11">
        <f>IF(ISERROR(VLOOKUP($B163,Rose!BP$4:BU$32,4,FALSE)),,VLOOKUP($B163,Rose!BP$4:BU$32,4,FALSE))</f>
        <v>0</v>
      </c>
    </row>
    <row r="164" spans="1:28" ht="20" customHeight="1" x14ac:dyDescent="0.15">
      <c r="A164" s="11" t="s">
        <v>37</v>
      </c>
      <c r="B164" s="11" t="s">
        <v>192</v>
      </c>
      <c r="C164" s="11" t="s">
        <v>99</v>
      </c>
      <c r="D164" s="11">
        <v>29</v>
      </c>
      <c r="E164" s="11">
        <v>15</v>
      </c>
      <c r="F164" s="11">
        <v>5.65</v>
      </c>
      <c r="G164" s="11">
        <v>5.8166700000000002</v>
      </c>
      <c r="H164" s="11">
        <v>2</v>
      </c>
      <c r="I164" s="11">
        <v>0</v>
      </c>
      <c r="J164" s="11">
        <v>0</v>
      </c>
      <c r="K164" s="11">
        <v>1</v>
      </c>
      <c r="L164" s="11">
        <v>0</v>
      </c>
      <c r="M164" s="11">
        <v>1</v>
      </c>
      <c r="N164" s="11">
        <v>0</v>
      </c>
      <c r="O164" s="11">
        <v>0</v>
      </c>
      <c r="Q164" s="13"/>
      <c r="R164" s="13"/>
      <c r="S164" s="11">
        <f>IF(ISERROR(VLOOKUP($B164,Rose!D$4:J$32,4,FALSE)),,VLOOKUP($B164,Rose!D$4:J$32,4,FALSE))</f>
        <v>0</v>
      </c>
      <c r="T164" s="11">
        <f>IF(ISERROR(VLOOKUP($B164,Rose!L$4:Q$32,4,FALSE)),,VLOOKUP($B164,Rose!L$4:Q$32,4,FALSE))</f>
        <v>0</v>
      </c>
      <c r="U164" s="11">
        <f>IF(ISERROR(VLOOKUP($B164,Rose!S$4:X$32,4,FALSE)),,VLOOKUP($B164,Rose!S$4:X$32,4,FALSE))</f>
        <v>0</v>
      </c>
      <c r="V164" s="11">
        <f>IF(ISERROR(VLOOKUP($B164,Rose!Z$4:AE$32,4,FALSE)),,VLOOKUP($B164,Rose!Z$4:AE$32,4,FALSE))</f>
        <v>0</v>
      </c>
      <c r="W164" s="11">
        <f>IF(ISERROR(VLOOKUP($B164,Rose!AG$4:AL$32,4,FALSE)),,VLOOKUP($B164,Rose!AG$4:AL$32,4,FALSE))</f>
        <v>0</v>
      </c>
      <c r="X164" s="11">
        <f>IF(ISERROR(VLOOKUP($B164,Rose!AN$4:AS$32,4,FALSE)),,VLOOKUP($B164,Rose!AN$4:AS$32,4,FALSE))</f>
        <v>0</v>
      </c>
      <c r="Y164" s="11">
        <f>IF(ISERROR(VLOOKUP($B164,Rose!AU$4:AZ$32,4,FALSE)),,VLOOKUP($B164,Rose!AU$4:AZ$32,4,FALSE))</f>
        <v>0</v>
      </c>
      <c r="Z164" s="11">
        <f>IF(ISERROR(VLOOKUP($B164,Rose!BB$4:BG$32,4,FALSE)),,VLOOKUP($B164,Rose!BB$4:BG$32,4,FALSE))</f>
        <v>0</v>
      </c>
      <c r="AA164" s="11">
        <f>IF(ISERROR(VLOOKUP($B164,Rose!BI$4:BN$32,4,FALSE)),,VLOOKUP($B164,Rose!BI$4:BN$32,4,FALSE))</f>
        <v>0</v>
      </c>
      <c r="AB164" s="11">
        <f>IF(ISERROR(VLOOKUP($B164,Rose!BP$4:BU$32,4,FALSE)),,VLOOKUP($B164,Rose!BP$4:BU$32,4,FALSE))</f>
        <v>0</v>
      </c>
    </row>
    <row r="165" spans="1:28" ht="20" customHeight="1" x14ac:dyDescent="0.15">
      <c r="A165" s="11" t="s">
        <v>37</v>
      </c>
      <c r="B165" s="11" t="s">
        <v>451</v>
      </c>
      <c r="C165" s="11" t="s">
        <v>97</v>
      </c>
      <c r="D165" s="11">
        <v>35</v>
      </c>
      <c r="E165" s="11">
        <v>6</v>
      </c>
      <c r="F165" s="11">
        <v>5.65625</v>
      </c>
      <c r="G165" s="11">
        <v>5.65625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Q165" s="13"/>
      <c r="R165" s="13"/>
      <c r="S165" s="11">
        <f>IF(ISERROR(VLOOKUP($B165,Rose!D$4:J$32,4,FALSE)),,VLOOKUP($B165,Rose!D$4:J$32,4,FALSE))</f>
        <v>0</v>
      </c>
      <c r="T165" s="11">
        <f>IF(ISERROR(VLOOKUP($B165,Rose!L$4:Q$32,4,FALSE)),,VLOOKUP($B165,Rose!L$4:Q$32,4,FALSE))</f>
        <v>0</v>
      </c>
      <c r="U165" s="11">
        <f>IF(ISERROR(VLOOKUP($B165,Rose!S$4:X$32,4,FALSE)),,VLOOKUP($B165,Rose!S$4:X$32,4,FALSE))</f>
        <v>0</v>
      </c>
      <c r="V165" s="11">
        <f>IF(ISERROR(VLOOKUP($B165,Rose!Z$4:AE$32,4,FALSE)),,VLOOKUP($B165,Rose!Z$4:AE$32,4,FALSE))</f>
        <v>0</v>
      </c>
      <c r="W165" s="11">
        <f>IF(ISERROR(VLOOKUP($B165,Rose!AG$4:AL$32,4,FALSE)),,VLOOKUP($B165,Rose!AG$4:AL$32,4,FALSE))</f>
        <v>0</v>
      </c>
      <c r="X165" s="11">
        <f>IF(ISERROR(VLOOKUP($B165,Rose!AN$4:AS$32,4,FALSE)),,VLOOKUP($B165,Rose!AN$4:AS$32,4,FALSE))</f>
        <v>0</v>
      </c>
      <c r="Y165" s="11">
        <f>IF(ISERROR(VLOOKUP($B165,Rose!AU$4:AZ$32,4,FALSE)),,VLOOKUP($B165,Rose!AU$4:AZ$32,4,FALSE))</f>
        <v>0</v>
      </c>
      <c r="Z165" s="11">
        <f>IF(ISERROR(VLOOKUP($B165,Rose!BB$4:BG$32,4,FALSE)),,VLOOKUP($B165,Rose!BB$4:BG$32,4,FALSE))</f>
        <v>0</v>
      </c>
      <c r="AA165" s="11">
        <f>IF(ISERROR(VLOOKUP($B165,Rose!BI$4:BN$32,4,FALSE)),,VLOOKUP($B165,Rose!BI$4:BN$32,4,FALSE))</f>
        <v>0</v>
      </c>
      <c r="AB165" s="11">
        <f>IF(ISERROR(VLOOKUP($B165,Rose!BP$4:BU$32,4,FALSE)),,VLOOKUP($B165,Rose!BP$4:BU$32,4,FALSE))</f>
        <v>0</v>
      </c>
    </row>
    <row r="166" spans="1:28" ht="20" customHeight="1" x14ac:dyDescent="0.15">
      <c r="A166" s="11" t="s">
        <v>37</v>
      </c>
      <c r="B166" s="11" t="s">
        <v>512</v>
      </c>
      <c r="C166" s="11" t="s">
        <v>246</v>
      </c>
      <c r="D166" s="11">
        <v>19</v>
      </c>
      <c r="E166" s="11">
        <v>2</v>
      </c>
      <c r="F166" s="11">
        <v>6.3125</v>
      </c>
      <c r="G166" s="11">
        <v>6.3125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Q166" s="13"/>
      <c r="R166" s="13"/>
      <c r="S166" s="11">
        <f>IF(ISERROR(VLOOKUP($B166,Rose!D$4:J$32,4,FALSE)),,VLOOKUP($B166,Rose!D$4:J$32,4,FALSE))</f>
        <v>0</v>
      </c>
      <c r="T166" s="11">
        <f>IF(ISERROR(VLOOKUP($B166,Rose!L$4:Q$32,4,FALSE)),,VLOOKUP($B166,Rose!L$4:Q$32,4,FALSE))</f>
        <v>0</v>
      </c>
      <c r="U166" s="11">
        <f>IF(ISERROR(VLOOKUP($B166,Rose!S$4:X$32,4,FALSE)),,VLOOKUP($B166,Rose!S$4:X$32,4,FALSE))</f>
        <v>0</v>
      </c>
      <c r="V166" s="11">
        <f>IF(ISERROR(VLOOKUP($B166,Rose!Z$4:AE$32,4,FALSE)),,VLOOKUP($B166,Rose!Z$4:AE$32,4,FALSE))</f>
        <v>0</v>
      </c>
      <c r="W166" s="11">
        <f>IF(ISERROR(VLOOKUP($B166,Rose!AG$4:AL$32,4,FALSE)),,VLOOKUP($B166,Rose!AG$4:AL$32,4,FALSE))</f>
        <v>0</v>
      </c>
      <c r="X166" s="11">
        <f>IF(ISERROR(VLOOKUP($B166,Rose!AN$4:AS$32,4,FALSE)),,VLOOKUP($B166,Rose!AN$4:AS$32,4,FALSE))</f>
        <v>0</v>
      </c>
      <c r="Y166" s="11">
        <f>IF(ISERROR(VLOOKUP($B166,Rose!AU$4:AZ$32,4,FALSE)),,VLOOKUP($B166,Rose!AU$4:AZ$32,4,FALSE))</f>
        <v>0</v>
      </c>
      <c r="Z166" s="11">
        <f>IF(ISERROR(VLOOKUP($B166,Rose!BB$4:BG$32,4,FALSE)),,VLOOKUP($B166,Rose!BB$4:BG$32,4,FALSE))</f>
        <v>0</v>
      </c>
      <c r="AA166" s="11">
        <f>IF(ISERROR(VLOOKUP($B166,Rose!BI$4:BN$32,4,FALSE)),,VLOOKUP($B166,Rose!BI$4:BN$32,4,FALSE))</f>
        <v>0</v>
      </c>
      <c r="AB166" s="11">
        <f>IF(ISERROR(VLOOKUP($B166,Rose!BP$4:BU$32,4,FALSE)),,VLOOKUP($B166,Rose!BP$4:BU$32,4,FALSE))</f>
        <v>0</v>
      </c>
    </row>
    <row r="167" spans="1:28" ht="20" customHeight="1" x14ac:dyDescent="0.15">
      <c r="A167" s="11" t="s">
        <v>37</v>
      </c>
      <c r="B167" s="11" t="s">
        <v>745</v>
      </c>
      <c r="C167" s="11" t="s">
        <v>121</v>
      </c>
      <c r="D167" s="11">
        <v>20</v>
      </c>
      <c r="E167" s="11">
        <v>16</v>
      </c>
      <c r="F167" s="11">
        <v>5.8020100000000001</v>
      </c>
      <c r="G167" s="11">
        <v>6.4497799999999996</v>
      </c>
      <c r="H167" s="11">
        <v>3</v>
      </c>
      <c r="I167" s="11">
        <v>0</v>
      </c>
      <c r="J167" s="11">
        <v>0</v>
      </c>
      <c r="K167" s="11">
        <v>0</v>
      </c>
      <c r="L167" s="11">
        <v>1</v>
      </c>
      <c r="M167" s="11">
        <v>0</v>
      </c>
      <c r="N167" s="11">
        <v>0</v>
      </c>
      <c r="O167" s="11">
        <v>0</v>
      </c>
      <c r="Q167" s="13"/>
      <c r="R167" s="13"/>
      <c r="S167" s="11">
        <f>IF(ISERROR(VLOOKUP($B167,Rose!D$4:J$32,4,FALSE)),,VLOOKUP($B167,Rose!D$4:J$32,4,FALSE))</f>
        <v>0</v>
      </c>
      <c r="T167" s="11">
        <f>IF(ISERROR(VLOOKUP($B167,Rose!L$4:Q$32,4,FALSE)),,VLOOKUP($B167,Rose!L$4:Q$32,4,FALSE))</f>
        <v>0</v>
      </c>
      <c r="U167" s="11">
        <f>IF(ISERROR(VLOOKUP($B167,Rose!S$4:X$32,4,FALSE)),,VLOOKUP($B167,Rose!S$4:X$32,4,FALSE))</f>
        <v>0</v>
      </c>
      <c r="V167" s="11">
        <f>IF(ISERROR(VLOOKUP($B167,Rose!Z$4:AE$32,4,FALSE)),,VLOOKUP($B167,Rose!Z$4:AE$32,4,FALSE))</f>
        <v>0</v>
      </c>
      <c r="W167" s="11">
        <f>IF(ISERROR(VLOOKUP($B167,Rose!AG$4:AL$32,4,FALSE)),,VLOOKUP($B167,Rose!AG$4:AL$32,4,FALSE))</f>
        <v>0</v>
      </c>
      <c r="X167" s="11">
        <f>IF(ISERROR(VLOOKUP($B167,Rose!AN$4:AS$32,4,FALSE)),,VLOOKUP($B167,Rose!AN$4:AS$32,4,FALSE))</f>
        <v>0</v>
      </c>
      <c r="Y167" s="11">
        <f>IF(ISERROR(VLOOKUP($B167,Rose!AU$4:AZ$32,4,FALSE)),,VLOOKUP($B167,Rose!AU$4:AZ$32,4,FALSE))</f>
        <v>0</v>
      </c>
      <c r="Z167" s="11">
        <f>IF(ISERROR(VLOOKUP($B167,Rose!BB$4:BG$32,4,FALSE)),,VLOOKUP($B167,Rose!BB$4:BG$32,4,FALSE))</f>
        <v>0</v>
      </c>
      <c r="AA167" s="11">
        <f>IF(ISERROR(VLOOKUP($B167,Rose!BI$4:BN$32,4,FALSE)),,VLOOKUP($B167,Rose!BI$4:BN$32,4,FALSE))</f>
        <v>0</v>
      </c>
      <c r="AB167" s="11">
        <f>IF(ISERROR(VLOOKUP($B167,Rose!BP$4:BU$32,4,FALSE)),,VLOOKUP($B167,Rose!BP$4:BU$32,4,FALSE))</f>
        <v>0</v>
      </c>
    </row>
    <row r="168" spans="1:28" ht="20" customHeight="1" x14ac:dyDescent="0.15">
      <c r="A168" s="11" t="s">
        <v>37</v>
      </c>
      <c r="B168" s="11" t="s">
        <v>649</v>
      </c>
      <c r="C168" s="11" t="s">
        <v>664</v>
      </c>
      <c r="D168" s="11">
        <v>12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Q168" s="13"/>
      <c r="R168" s="13"/>
      <c r="S168" s="11">
        <f>IF(ISERROR(VLOOKUP($B168,Rose!D$4:J$32,4,FALSE)),,VLOOKUP($B168,Rose!D$4:J$32,4,FALSE))</f>
        <v>0</v>
      </c>
      <c r="T168" s="11">
        <f>IF(ISERROR(VLOOKUP($B168,Rose!L$4:Q$32,4,FALSE)),,VLOOKUP($B168,Rose!L$4:Q$32,4,FALSE))</f>
        <v>0</v>
      </c>
      <c r="U168" s="11">
        <f>IF(ISERROR(VLOOKUP($B168,Rose!S$4:X$32,4,FALSE)),,VLOOKUP($B168,Rose!S$4:X$32,4,FALSE))</f>
        <v>0</v>
      </c>
      <c r="V168" s="11">
        <f>IF(ISERROR(VLOOKUP($B168,Rose!Z$4:AE$32,4,FALSE)),,VLOOKUP($B168,Rose!Z$4:AE$32,4,FALSE))</f>
        <v>0</v>
      </c>
      <c r="W168" s="11">
        <f>IF(ISERROR(VLOOKUP($B168,Rose!AG$4:AL$32,4,FALSE)),,VLOOKUP($B168,Rose!AG$4:AL$32,4,FALSE))</f>
        <v>0</v>
      </c>
      <c r="X168" s="11">
        <f>IF(ISERROR(VLOOKUP($B168,Rose!AN$4:AS$32,4,FALSE)),,VLOOKUP($B168,Rose!AN$4:AS$32,4,FALSE))</f>
        <v>0</v>
      </c>
      <c r="Y168" s="11">
        <f>IF(ISERROR(VLOOKUP($B168,Rose!AU$4:AZ$32,4,FALSE)),,VLOOKUP($B168,Rose!AU$4:AZ$32,4,FALSE))</f>
        <v>0</v>
      </c>
      <c r="Z168" s="11">
        <f>IF(ISERROR(VLOOKUP($B168,Rose!BB$4:BG$32,4,FALSE)),,VLOOKUP($B168,Rose!BB$4:BG$32,4,FALSE))</f>
        <v>0</v>
      </c>
      <c r="AA168" s="11">
        <f>IF(ISERROR(VLOOKUP($B168,Rose!BI$4:BN$32,4,FALSE)),,VLOOKUP($B168,Rose!BI$4:BN$32,4,FALSE))</f>
        <v>0</v>
      </c>
      <c r="AB168" s="11">
        <f>IF(ISERROR(VLOOKUP($B168,Rose!BP$4:BU$32,4,FALSE)),,VLOOKUP($B168,Rose!BP$4:BU$32,4,FALSE))</f>
        <v>0</v>
      </c>
    </row>
    <row r="169" spans="1:28" ht="20" customHeight="1" x14ac:dyDescent="0.15">
      <c r="A169" s="11" t="s">
        <v>37</v>
      </c>
      <c r="B169" s="11" t="s">
        <v>852</v>
      </c>
      <c r="C169" s="11" t="s">
        <v>99</v>
      </c>
      <c r="D169" s="11">
        <v>1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Q169" s="13"/>
      <c r="R169" s="13"/>
      <c r="S169" s="11">
        <f>IF(ISERROR(VLOOKUP($B169,Rose!D$4:J$32,4,FALSE)),,VLOOKUP($B169,Rose!D$4:J$32,4,FALSE))</f>
        <v>0</v>
      </c>
      <c r="T169" s="11">
        <f>IF(ISERROR(VLOOKUP($B169,Rose!L$4:Q$32,4,FALSE)),,VLOOKUP($B169,Rose!L$4:Q$32,4,FALSE))</f>
        <v>0</v>
      </c>
      <c r="U169" s="11">
        <f>IF(ISERROR(VLOOKUP($B169,Rose!S$4:X$32,4,FALSE)),,VLOOKUP($B169,Rose!S$4:X$32,4,FALSE))</f>
        <v>0</v>
      </c>
      <c r="V169" s="11">
        <f>IF(ISERROR(VLOOKUP($B169,Rose!Z$4:AE$32,4,FALSE)),,VLOOKUP($B169,Rose!Z$4:AE$32,4,FALSE))</f>
        <v>0</v>
      </c>
      <c r="W169" s="11">
        <f>IF(ISERROR(VLOOKUP($B169,Rose!AG$4:AL$32,4,FALSE)),,VLOOKUP($B169,Rose!AG$4:AL$32,4,FALSE))</f>
        <v>0</v>
      </c>
      <c r="X169" s="11">
        <f>IF(ISERROR(VLOOKUP($B169,Rose!AN$4:AS$32,4,FALSE)),,VLOOKUP($B169,Rose!AN$4:AS$32,4,FALSE))</f>
        <v>0</v>
      </c>
      <c r="Y169" s="11">
        <f>IF(ISERROR(VLOOKUP($B169,Rose!AU$4:AZ$32,4,FALSE)),,VLOOKUP($B169,Rose!AU$4:AZ$32,4,FALSE))</f>
        <v>0</v>
      </c>
      <c r="Z169" s="11">
        <f>IF(ISERROR(VLOOKUP($B169,Rose!BB$4:BG$32,4,FALSE)),,VLOOKUP($B169,Rose!BB$4:BG$32,4,FALSE))</f>
        <v>0</v>
      </c>
      <c r="AA169" s="11">
        <f>IF(ISERROR(VLOOKUP($B169,Rose!BI$4:BN$32,4,FALSE)),,VLOOKUP($B169,Rose!BI$4:BN$32,4,FALSE))</f>
        <v>0</v>
      </c>
      <c r="AB169" s="11">
        <f>IF(ISERROR(VLOOKUP($B169,Rose!BP$4:BU$32,4,FALSE)),,VLOOKUP($B169,Rose!BP$4:BU$32,4,FALSE))</f>
        <v>0</v>
      </c>
    </row>
    <row r="170" spans="1:28" ht="20" customHeight="1" x14ac:dyDescent="0.15">
      <c r="A170" s="11" t="s">
        <v>37</v>
      </c>
      <c r="B170" s="11" t="s">
        <v>440</v>
      </c>
      <c r="C170" s="11" t="s">
        <v>90</v>
      </c>
      <c r="D170" s="11">
        <v>61</v>
      </c>
      <c r="E170" s="11">
        <v>2</v>
      </c>
      <c r="F170" s="11">
        <v>6</v>
      </c>
      <c r="G170" s="11">
        <v>6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Q170" s="13"/>
      <c r="R170" s="13"/>
      <c r="S170" s="11">
        <f>IF(ISERROR(VLOOKUP($B170,Rose!D$4:J$32,4,FALSE)),,VLOOKUP($B170,Rose!D$4:J$32,4,FALSE))</f>
        <v>0</v>
      </c>
      <c r="T170" s="11">
        <f>IF(ISERROR(VLOOKUP($B170,Rose!L$4:Q$32,4,FALSE)),,VLOOKUP($B170,Rose!L$4:Q$32,4,FALSE))</f>
        <v>0</v>
      </c>
      <c r="U170" s="11">
        <f>IF(ISERROR(VLOOKUP($B170,Rose!S$4:X$32,4,FALSE)),,VLOOKUP($B170,Rose!S$4:X$32,4,FALSE))</f>
        <v>0</v>
      </c>
      <c r="V170" s="11">
        <f>IF(ISERROR(VLOOKUP($B170,Rose!Z$4:AE$32,4,FALSE)),,VLOOKUP($B170,Rose!Z$4:AE$32,4,FALSE))</f>
        <v>0</v>
      </c>
      <c r="W170" s="11">
        <f>IF(ISERROR(VLOOKUP($B170,Rose!AG$4:AL$32,4,FALSE)),,VLOOKUP($B170,Rose!AG$4:AL$32,4,FALSE))</f>
        <v>0</v>
      </c>
      <c r="X170" s="11">
        <f>IF(ISERROR(VLOOKUP($B170,Rose!AN$4:AS$32,4,FALSE)),,VLOOKUP($B170,Rose!AN$4:AS$32,4,FALSE))</f>
        <v>0</v>
      </c>
      <c r="Y170" s="11">
        <f>IF(ISERROR(VLOOKUP($B170,Rose!AU$4:AZ$32,4,FALSE)),,VLOOKUP($B170,Rose!AU$4:AZ$32,4,FALSE))</f>
        <v>0</v>
      </c>
      <c r="Z170" s="11">
        <f>IF(ISERROR(VLOOKUP($B170,Rose!BB$4:BG$32,4,FALSE)),,VLOOKUP($B170,Rose!BB$4:BG$32,4,FALSE))</f>
        <v>17</v>
      </c>
      <c r="AA170" s="11">
        <f>IF(ISERROR(VLOOKUP($B170,Rose!BI$4:BN$32,4,FALSE)),,VLOOKUP($B170,Rose!BI$4:BN$32,4,FALSE))</f>
        <v>0</v>
      </c>
      <c r="AB170" s="11">
        <f>IF(ISERROR(VLOOKUP($B170,Rose!BP$4:BU$32,4,FALSE)),,VLOOKUP($B170,Rose!BP$4:BU$32,4,FALSE))</f>
        <v>0</v>
      </c>
    </row>
    <row r="171" spans="1:28" ht="20" customHeight="1" x14ac:dyDescent="0.15">
      <c r="A171" s="11" t="s">
        <v>37</v>
      </c>
      <c r="B171" s="11" t="s">
        <v>239</v>
      </c>
      <c r="C171" s="11" t="s">
        <v>664</v>
      </c>
      <c r="D171" s="11">
        <v>5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Q171" s="13"/>
      <c r="R171" s="13"/>
      <c r="S171" s="11">
        <f>IF(ISERROR(VLOOKUP($B171,Rose!D$4:J$32,4,FALSE)),,VLOOKUP($B171,Rose!D$4:J$32,4,FALSE))</f>
        <v>0</v>
      </c>
      <c r="T171" s="11">
        <f>IF(ISERROR(VLOOKUP($B171,Rose!L$4:Q$32,4,FALSE)),,VLOOKUP($B171,Rose!L$4:Q$32,4,FALSE))</f>
        <v>0</v>
      </c>
      <c r="U171" s="11">
        <f>IF(ISERROR(VLOOKUP($B171,Rose!S$4:X$32,4,FALSE)),,VLOOKUP($B171,Rose!S$4:X$32,4,FALSE))</f>
        <v>0</v>
      </c>
      <c r="V171" s="11">
        <f>IF(ISERROR(VLOOKUP($B171,Rose!Z$4:AE$32,4,FALSE)),,VLOOKUP($B171,Rose!Z$4:AE$32,4,FALSE))</f>
        <v>0</v>
      </c>
      <c r="W171" s="11">
        <f>IF(ISERROR(VLOOKUP($B171,Rose!AG$4:AL$32,4,FALSE)),,VLOOKUP($B171,Rose!AG$4:AL$32,4,FALSE))</f>
        <v>0</v>
      </c>
      <c r="X171" s="11">
        <f>IF(ISERROR(VLOOKUP($B171,Rose!AN$4:AS$32,4,FALSE)),,VLOOKUP($B171,Rose!AN$4:AS$32,4,FALSE))</f>
        <v>0</v>
      </c>
      <c r="Y171" s="11">
        <f>IF(ISERROR(VLOOKUP($B171,Rose!AU$4:AZ$32,4,FALSE)),,VLOOKUP($B171,Rose!AU$4:AZ$32,4,FALSE))</f>
        <v>0</v>
      </c>
      <c r="Z171" s="11">
        <f>IF(ISERROR(VLOOKUP($B171,Rose!BB$4:BG$32,4,FALSE)),,VLOOKUP($B171,Rose!BB$4:BG$32,4,FALSE))</f>
        <v>0</v>
      </c>
      <c r="AA171" s="11">
        <f>IF(ISERROR(VLOOKUP($B171,Rose!BI$4:BN$32,4,FALSE)),,VLOOKUP($B171,Rose!BI$4:BN$32,4,FALSE))</f>
        <v>0</v>
      </c>
      <c r="AB171" s="11">
        <f>IF(ISERROR(VLOOKUP($B171,Rose!BP$4:BU$32,4,FALSE)),,VLOOKUP($B171,Rose!BP$4:BU$32,4,FALSE))</f>
        <v>0</v>
      </c>
    </row>
    <row r="172" spans="1:28" ht="20" customHeight="1" x14ac:dyDescent="0.15">
      <c r="A172" s="11" t="s">
        <v>37</v>
      </c>
      <c r="B172" s="11" t="s">
        <v>185</v>
      </c>
      <c r="C172" s="11" t="s">
        <v>96</v>
      </c>
      <c r="D172" s="11">
        <v>23</v>
      </c>
      <c r="E172" s="11">
        <v>7</v>
      </c>
      <c r="F172" s="11">
        <v>6.0958300000000003</v>
      </c>
      <c r="G172" s="11">
        <v>6.7482199999999999</v>
      </c>
      <c r="H172" s="11">
        <v>1</v>
      </c>
      <c r="I172" s="11">
        <v>0</v>
      </c>
      <c r="J172" s="11">
        <v>0</v>
      </c>
      <c r="K172" s="11">
        <v>0</v>
      </c>
      <c r="L172" s="11">
        <v>1</v>
      </c>
      <c r="M172" s="11">
        <v>0</v>
      </c>
      <c r="N172" s="11">
        <v>0</v>
      </c>
      <c r="O172" s="11">
        <v>0</v>
      </c>
      <c r="Q172" s="13"/>
      <c r="R172" s="13"/>
      <c r="S172" s="11">
        <f>IF(ISERROR(VLOOKUP($B172,Rose!D$4:J$32,4,FALSE)),,VLOOKUP($B172,Rose!D$4:J$32,4,FALSE))</f>
        <v>0</v>
      </c>
      <c r="T172" s="11">
        <f>IF(ISERROR(VLOOKUP($B172,Rose!L$4:Q$32,4,FALSE)),,VLOOKUP($B172,Rose!L$4:Q$32,4,FALSE))</f>
        <v>0</v>
      </c>
      <c r="U172" s="11">
        <f>IF(ISERROR(VLOOKUP($B172,Rose!S$4:X$32,4,FALSE)),,VLOOKUP($B172,Rose!S$4:X$32,4,FALSE))</f>
        <v>0</v>
      </c>
      <c r="V172" s="11">
        <f>IF(ISERROR(VLOOKUP($B172,Rose!Z$4:AE$32,4,FALSE)),,VLOOKUP($B172,Rose!Z$4:AE$32,4,FALSE))</f>
        <v>0</v>
      </c>
      <c r="W172" s="11">
        <f>IF(ISERROR(VLOOKUP($B172,Rose!AG$4:AL$32,4,FALSE)),,VLOOKUP($B172,Rose!AG$4:AL$32,4,FALSE))</f>
        <v>0</v>
      </c>
      <c r="X172" s="11">
        <f>IF(ISERROR(VLOOKUP($B172,Rose!AN$4:AS$32,4,FALSE)),,VLOOKUP($B172,Rose!AN$4:AS$32,4,FALSE))</f>
        <v>1</v>
      </c>
      <c r="Y172" s="11">
        <f>IF(ISERROR(VLOOKUP($B172,Rose!AU$4:AZ$32,4,FALSE)),,VLOOKUP($B172,Rose!AU$4:AZ$32,4,FALSE))</f>
        <v>0</v>
      </c>
      <c r="Z172" s="11">
        <f>IF(ISERROR(VLOOKUP($B172,Rose!BB$4:BG$32,4,FALSE)),,VLOOKUP($B172,Rose!BB$4:BG$32,4,FALSE))</f>
        <v>0</v>
      </c>
      <c r="AA172" s="11">
        <f>IF(ISERROR(VLOOKUP($B172,Rose!BI$4:BN$32,4,FALSE)),,VLOOKUP($B172,Rose!BI$4:BN$32,4,FALSE))</f>
        <v>0</v>
      </c>
      <c r="AB172" s="11">
        <f>IF(ISERROR(VLOOKUP($B172,Rose!BP$4:BU$32,4,FALSE)),,VLOOKUP($B172,Rose!BP$4:BU$32,4,FALSE))</f>
        <v>0</v>
      </c>
    </row>
    <row r="173" spans="1:28" ht="20" customHeight="1" x14ac:dyDescent="0.15">
      <c r="A173" s="11" t="s">
        <v>37</v>
      </c>
      <c r="B173" s="11" t="s">
        <v>447</v>
      </c>
      <c r="C173" s="11" t="s">
        <v>664</v>
      </c>
      <c r="D173" s="11">
        <v>12</v>
      </c>
      <c r="E173" s="11">
        <v>1</v>
      </c>
      <c r="F173" s="11">
        <v>1.5</v>
      </c>
      <c r="G173" s="11">
        <v>1.5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Q173" s="13"/>
      <c r="R173" s="13"/>
      <c r="S173" s="11">
        <f>IF(ISERROR(VLOOKUP($B173,Rose!D$4:J$32,4,FALSE)),,VLOOKUP($B173,Rose!D$4:J$32,4,FALSE))</f>
        <v>0</v>
      </c>
      <c r="T173" s="11">
        <f>IF(ISERROR(VLOOKUP($B173,Rose!L$4:Q$32,4,FALSE)),,VLOOKUP($B173,Rose!L$4:Q$32,4,FALSE))</f>
        <v>0</v>
      </c>
      <c r="U173" s="11">
        <f>IF(ISERROR(VLOOKUP($B173,Rose!S$4:X$32,4,FALSE)),,VLOOKUP($B173,Rose!S$4:X$32,4,FALSE))</f>
        <v>0</v>
      </c>
      <c r="V173" s="11">
        <f>IF(ISERROR(VLOOKUP($B173,Rose!Z$4:AE$32,4,FALSE)),,VLOOKUP($B173,Rose!Z$4:AE$32,4,FALSE))</f>
        <v>0</v>
      </c>
      <c r="W173" s="11">
        <f>IF(ISERROR(VLOOKUP($B173,Rose!AG$4:AL$32,4,FALSE)),,VLOOKUP($B173,Rose!AG$4:AL$32,4,FALSE))</f>
        <v>0</v>
      </c>
      <c r="X173" s="11">
        <f>IF(ISERROR(VLOOKUP($B173,Rose!AN$4:AS$32,4,FALSE)),,VLOOKUP($B173,Rose!AN$4:AS$32,4,FALSE))</f>
        <v>0</v>
      </c>
      <c r="Y173" s="11">
        <f>IF(ISERROR(VLOOKUP($B173,Rose!AU$4:AZ$32,4,FALSE)),,VLOOKUP($B173,Rose!AU$4:AZ$32,4,FALSE))</f>
        <v>0</v>
      </c>
      <c r="Z173" s="11">
        <f>IF(ISERROR(VLOOKUP($B173,Rose!BB$4:BG$32,4,FALSE)),,VLOOKUP($B173,Rose!BB$4:BG$32,4,FALSE))</f>
        <v>0</v>
      </c>
      <c r="AA173" s="11">
        <f>IF(ISERROR(VLOOKUP($B173,Rose!BI$4:BN$32,4,FALSE)),,VLOOKUP($B173,Rose!BI$4:BN$32,4,FALSE))</f>
        <v>0</v>
      </c>
      <c r="AB173" s="11">
        <f>IF(ISERROR(VLOOKUP($B173,Rose!BP$4:BU$32,4,FALSE)),,VLOOKUP($B173,Rose!BP$4:BU$32,4,FALSE))</f>
        <v>0</v>
      </c>
    </row>
    <row r="174" spans="1:28" ht="20" customHeight="1" x14ac:dyDescent="0.15">
      <c r="A174" s="11" t="s">
        <v>37</v>
      </c>
      <c r="B174" s="11" t="s">
        <v>66</v>
      </c>
      <c r="C174" s="11" t="s">
        <v>92</v>
      </c>
      <c r="D174" s="11">
        <v>40</v>
      </c>
      <c r="E174" s="11">
        <v>14</v>
      </c>
      <c r="F174" s="11">
        <v>5.8865400000000001</v>
      </c>
      <c r="G174" s="11">
        <v>6.2182199999999996</v>
      </c>
      <c r="H174" s="11">
        <v>1</v>
      </c>
      <c r="I174" s="11">
        <v>0</v>
      </c>
      <c r="J174" s="11">
        <v>0</v>
      </c>
      <c r="K174" s="11">
        <v>0</v>
      </c>
      <c r="L174" s="11">
        <v>1</v>
      </c>
      <c r="M174" s="11">
        <v>0</v>
      </c>
      <c r="N174" s="11">
        <v>0</v>
      </c>
      <c r="O174" s="11">
        <v>0</v>
      </c>
      <c r="Q174" s="13"/>
      <c r="R174" s="13"/>
      <c r="S174" s="11">
        <f>IF(ISERROR(VLOOKUP($B174,Rose!D$4:J$32,4,FALSE)),,VLOOKUP($B174,Rose!D$4:J$32,4,FALSE))</f>
        <v>0</v>
      </c>
      <c r="T174" s="11">
        <f>IF(ISERROR(VLOOKUP($B174,Rose!L$4:Q$32,4,FALSE)),,VLOOKUP($B174,Rose!L$4:Q$32,4,FALSE))</f>
        <v>0</v>
      </c>
      <c r="U174" s="11">
        <f>IF(ISERROR(VLOOKUP($B174,Rose!S$4:X$32,4,FALSE)),,VLOOKUP($B174,Rose!S$4:X$32,4,FALSE))</f>
        <v>0</v>
      </c>
      <c r="V174" s="11">
        <f>IF(ISERROR(VLOOKUP($B174,Rose!Z$4:AE$32,4,FALSE)),,VLOOKUP($B174,Rose!Z$4:AE$32,4,FALSE))</f>
        <v>0</v>
      </c>
      <c r="W174" s="11">
        <f>IF(ISERROR(VLOOKUP($B174,Rose!AG$4:AL$32,4,FALSE)),,VLOOKUP($B174,Rose!AG$4:AL$32,4,FALSE))</f>
        <v>0</v>
      </c>
      <c r="X174" s="11">
        <f>IF(ISERROR(VLOOKUP($B174,Rose!AN$4:AS$32,4,FALSE)),,VLOOKUP($B174,Rose!AN$4:AS$32,4,FALSE))</f>
        <v>0</v>
      </c>
      <c r="Y174" s="11">
        <f>IF(ISERROR(VLOOKUP($B174,Rose!AU$4:AZ$32,4,FALSE)),,VLOOKUP($B174,Rose!AU$4:AZ$32,4,FALSE))</f>
        <v>1</v>
      </c>
      <c r="Z174" s="11">
        <f>IF(ISERROR(VLOOKUP($B174,Rose!BB$4:BG$32,4,FALSE)),,VLOOKUP($B174,Rose!BB$4:BG$32,4,FALSE))</f>
        <v>0</v>
      </c>
      <c r="AA174" s="11">
        <f>IF(ISERROR(VLOOKUP($B174,Rose!BI$4:BN$32,4,FALSE)),,VLOOKUP($B174,Rose!BI$4:BN$32,4,FALSE))</f>
        <v>0</v>
      </c>
      <c r="AB174" s="11">
        <f>IF(ISERROR(VLOOKUP($B174,Rose!BP$4:BU$32,4,FALSE)),,VLOOKUP($B174,Rose!BP$4:BU$32,4,FALSE))</f>
        <v>0</v>
      </c>
    </row>
    <row r="175" spans="1:28" ht="20" customHeight="1" x14ac:dyDescent="0.15">
      <c r="A175" s="11" t="s">
        <v>37</v>
      </c>
      <c r="B175" s="11" t="s">
        <v>332</v>
      </c>
      <c r="C175" s="11" t="s">
        <v>194</v>
      </c>
      <c r="D175" s="11">
        <v>11</v>
      </c>
      <c r="E175" s="11">
        <v>13</v>
      </c>
      <c r="F175" s="11">
        <v>5.6730799999999997</v>
      </c>
      <c r="G175" s="11">
        <v>5.63462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1</v>
      </c>
      <c r="N175" s="11">
        <v>0</v>
      </c>
      <c r="O175" s="11">
        <v>0</v>
      </c>
      <c r="Q175" s="13"/>
      <c r="R175" s="13"/>
      <c r="S175" s="11">
        <f>IF(ISERROR(VLOOKUP($B175,Rose!D$4:J$32,4,FALSE)),,VLOOKUP($B175,Rose!D$4:J$32,4,FALSE))</f>
        <v>0</v>
      </c>
      <c r="T175" s="11">
        <f>IF(ISERROR(VLOOKUP($B175,Rose!L$4:Q$32,4,FALSE)),,VLOOKUP($B175,Rose!L$4:Q$32,4,FALSE))</f>
        <v>0</v>
      </c>
      <c r="U175" s="11">
        <f>IF(ISERROR(VLOOKUP($B175,Rose!S$4:X$32,4,FALSE)),,VLOOKUP($B175,Rose!S$4:X$32,4,FALSE))</f>
        <v>0</v>
      </c>
      <c r="V175" s="11">
        <f>IF(ISERROR(VLOOKUP($B175,Rose!Z$4:AE$32,4,FALSE)),,VLOOKUP($B175,Rose!Z$4:AE$32,4,FALSE))</f>
        <v>0</v>
      </c>
      <c r="W175" s="11">
        <f>IF(ISERROR(VLOOKUP($B175,Rose!AG$4:AL$32,4,FALSE)),,VLOOKUP($B175,Rose!AG$4:AL$32,4,FALSE))</f>
        <v>0</v>
      </c>
      <c r="X175" s="11">
        <f>IF(ISERROR(VLOOKUP($B175,Rose!AN$4:AS$32,4,FALSE)),,VLOOKUP($B175,Rose!AN$4:AS$32,4,FALSE))</f>
        <v>0</v>
      </c>
      <c r="Y175" s="11">
        <f>IF(ISERROR(VLOOKUP($B175,Rose!AU$4:AZ$32,4,FALSE)),,VLOOKUP($B175,Rose!AU$4:AZ$32,4,FALSE))</f>
        <v>0</v>
      </c>
      <c r="Z175" s="11">
        <f>IF(ISERROR(VLOOKUP($B175,Rose!BB$4:BG$32,4,FALSE)),,VLOOKUP($B175,Rose!BB$4:BG$32,4,FALSE))</f>
        <v>0</v>
      </c>
      <c r="AA175" s="11">
        <f>IF(ISERROR(VLOOKUP($B175,Rose!BI$4:BN$32,4,FALSE)),,VLOOKUP($B175,Rose!BI$4:BN$32,4,FALSE))</f>
        <v>0</v>
      </c>
      <c r="AB175" s="11">
        <f>IF(ISERROR(VLOOKUP($B175,Rose!BP$4:BU$32,4,FALSE)),,VLOOKUP($B175,Rose!BP$4:BU$32,4,FALSE))</f>
        <v>0</v>
      </c>
    </row>
    <row r="176" spans="1:28" ht="20" customHeight="1" x14ac:dyDescent="0.15">
      <c r="A176" s="11" t="s">
        <v>37</v>
      </c>
      <c r="B176" s="11" t="s">
        <v>114</v>
      </c>
      <c r="C176" s="11" t="s">
        <v>94</v>
      </c>
      <c r="D176" s="11">
        <v>29</v>
      </c>
      <c r="E176" s="11">
        <v>18</v>
      </c>
      <c r="F176" s="11">
        <v>6.0520800000000001</v>
      </c>
      <c r="G176" s="11">
        <v>6.2554600000000002</v>
      </c>
      <c r="H176" s="11">
        <v>1</v>
      </c>
      <c r="I176" s="11">
        <v>0</v>
      </c>
      <c r="J176" s="11">
        <v>0</v>
      </c>
      <c r="K176" s="11">
        <v>0</v>
      </c>
      <c r="L176" s="11">
        <v>1</v>
      </c>
      <c r="M176" s="11">
        <v>1</v>
      </c>
      <c r="N176" s="11">
        <v>0</v>
      </c>
      <c r="O176" s="11">
        <v>0</v>
      </c>
      <c r="Q176" s="13"/>
      <c r="R176" s="13"/>
      <c r="S176" s="11">
        <f>IF(ISERROR(VLOOKUP($B176,Rose!D$4:J$32,4,FALSE)),,VLOOKUP($B176,Rose!D$4:J$32,4,FALSE))</f>
        <v>0</v>
      </c>
      <c r="T176" s="11">
        <f>IF(ISERROR(VLOOKUP($B176,Rose!L$4:Q$32,4,FALSE)),,VLOOKUP($B176,Rose!L$4:Q$32,4,FALSE))</f>
        <v>0</v>
      </c>
      <c r="U176" s="11">
        <f>IF(ISERROR(VLOOKUP($B176,Rose!S$4:X$32,4,FALSE)),,VLOOKUP($B176,Rose!S$4:X$32,4,FALSE))</f>
        <v>0</v>
      </c>
      <c r="V176" s="11">
        <f>IF(ISERROR(VLOOKUP($B176,Rose!Z$4:AE$32,4,FALSE)),,VLOOKUP($B176,Rose!Z$4:AE$32,4,FALSE))</f>
        <v>0</v>
      </c>
      <c r="W176" s="11">
        <f>IF(ISERROR(VLOOKUP($B176,Rose!AG$4:AL$32,4,FALSE)),,VLOOKUP($B176,Rose!AG$4:AL$32,4,FALSE))</f>
        <v>0</v>
      </c>
      <c r="X176" s="11">
        <f>IF(ISERROR(VLOOKUP($B176,Rose!AN$4:AS$32,4,FALSE)),,VLOOKUP($B176,Rose!AN$4:AS$32,4,FALSE))</f>
        <v>0</v>
      </c>
      <c r="Y176" s="11">
        <f>IF(ISERROR(VLOOKUP($B176,Rose!AU$4:AZ$32,4,FALSE)),,VLOOKUP($B176,Rose!AU$4:AZ$32,4,FALSE))</f>
        <v>0</v>
      </c>
      <c r="Z176" s="11">
        <f>IF(ISERROR(VLOOKUP($B176,Rose!BB$4:BG$32,4,FALSE)),,VLOOKUP($B176,Rose!BB$4:BG$32,4,FALSE))</f>
        <v>0</v>
      </c>
      <c r="AA176" s="11">
        <f>IF(ISERROR(VLOOKUP($B176,Rose!BI$4:BN$32,4,FALSE)),,VLOOKUP($B176,Rose!BI$4:BN$32,4,FALSE))</f>
        <v>0</v>
      </c>
      <c r="AB176" s="11">
        <f>IF(ISERROR(VLOOKUP($B176,Rose!BP$4:BU$32,4,FALSE)),,VLOOKUP($B176,Rose!BP$4:BU$32,4,FALSE))</f>
        <v>0</v>
      </c>
    </row>
    <row r="177" spans="1:28" ht="20" customHeight="1" x14ac:dyDescent="0.15">
      <c r="A177" s="11" t="s">
        <v>37</v>
      </c>
      <c r="B177" s="11" t="s">
        <v>223</v>
      </c>
      <c r="C177" s="11" t="s">
        <v>664</v>
      </c>
      <c r="D177" s="11">
        <v>25</v>
      </c>
      <c r="E177" s="11">
        <v>1</v>
      </c>
      <c r="F177" s="11">
        <v>1.5</v>
      </c>
      <c r="G177" s="11">
        <v>1.5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Q177" s="13"/>
      <c r="R177" s="13"/>
      <c r="S177" s="11">
        <f>IF(ISERROR(VLOOKUP($B177,Rose!D$4:J$32,4,FALSE)),,VLOOKUP($B177,Rose!D$4:J$32,4,FALSE))</f>
        <v>0</v>
      </c>
      <c r="T177" s="11">
        <f>IF(ISERROR(VLOOKUP($B177,Rose!L$4:Q$32,4,FALSE)),,VLOOKUP($B177,Rose!L$4:Q$32,4,FALSE))</f>
        <v>0</v>
      </c>
      <c r="U177" s="11">
        <f>IF(ISERROR(VLOOKUP($B177,Rose!S$4:X$32,4,FALSE)),,VLOOKUP($B177,Rose!S$4:X$32,4,FALSE))</f>
        <v>0</v>
      </c>
      <c r="V177" s="11">
        <f>IF(ISERROR(VLOOKUP($B177,Rose!Z$4:AE$32,4,FALSE)),,VLOOKUP($B177,Rose!Z$4:AE$32,4,FALSE))</f>
        <v>0</v>
      </c>
      <c r="W177" s="11">
        <f>IF(ISERROR(VLOOKUP($B177,Rose!AG$4:AL$32,4,FALSE)),,VLOOKUP($B177,Rose!AG$4:AL$32,4,FALSE))</f>
        <v>0</v>
      </c>
      <c r="X177" s="11">
        <f>IF(ISERROR(VLOOKUP($B177,Rose!AN$4:AS$32,4,FALSE)),,VLOOKUP($B177,Rose!AN$4:AS$32,4,FALSE))</f>
        <v>0</v>
      </c>
      <c r="Y177" s="11">
        <f>IF(ISERROR(VLOOKUP($B177,Rose!AU$4:AZ$32,4,FALSE)),,VLOOKUP($B177,Rose!AU$4:AZ$32,4,FALSE))</f>
        <v>0</v>
      </c>
      <c r="Z177" s="11">
        <f>IF(ISERROR(VLOOKUP($B177,Rose!BB$4:BG$32,4,FALSE)),,VLOOKUP($B177,Rose!BB$4:BG$32,4,FALSE))</f>
        <v>0</v>
      </c>
      <c r="AA177" s="11">
        <f>IF(ISERROR(VLOOKUP($B177,Rose!BI$4:BN$32,4,FALSE)),,VLOOKUP($B177,Rose!BI$4:BN$32,4,FALSE))</f>
        <v>0</v>
      </c>
      <c r="AB177" s="11">
        <f>IF(ISERROR(VLOOKUP($B177,Rose!BP$4:BU$32,4,FALSE)),,VLOOKUP($B177,Rose!BP$4:BU$32,4,FALSE))</f>
        <v>0</v>
      </c>
    </row>
    <row r="178" spans="1:28" ht="20" customHeight="1" x14ac:dyDescent="0.15">
      <c r="A178" s="11" t="s">
        <v>37</v>
      </c>
      <c r="B178" s="11" t="s">
        <v>623</v>
      </c>
      <c r="C178" s="11" t="s">
        <v>91</v>
      </c>
      <c r="D178" s="11">
        <v>47</v>
      </c>
      <c r="E178" s="11">
        <v>14</v>
      </c>
      <c r="F178" s="11">
        <v>5.9771299999999998</v>
      </c>
      <c r="G178" s="11">
        <v>6.2594000000000003</v>
      </c>
      <c r="H178" s="11">
        <v>1</v>
      </c>
      <c r="I178" s="11">
        <v>0</v>
      </c>
      <c r="J178" s="11">
        <v>0</v>
      </c>
      <c r="K178" s="11">
        <v>0</v>
      </c>
      <c r="L178" s="11">
        <v>1</v>
      </c>
      <c r="M178" s="11">
        <v>1</v>
      </c>
      <c r="N178" s="11">
        <v>0</v>
      </c>
      <c r="O178" s="11">
        <v>0</v>
      </c>
      <c r="Q178" s="13"/>
      <c r="R178" s="13"/>
      <c r="S178" s="11">
        <f>IF(ISERROR(VLOOKUP($B178,Rose!D$4:J$32,4,FALSE)),,VLOOKUP($B178,Rose!D$4:J$32,4,FALSE))</f>
        <v>0</v>
      </c>
      <c r="T178" s="11">
        <f>IF(ISERROR(VLOOKUP($B178,Rose!L$4:Q$32,4,FALSE)),,VLOOKUP($B178,Rose!L$4:Q$32,4,FALSE))</f>
        <v>46</v>
      </c>
      <c r="U178" s="11">
        <f>IF(ISERROR(VLOOKUP($B178,Rose!S$4:X$32,4,FALSE)),,VLOOKUP($B178,Rose!S$4:X$32,4,FALSE))</f>
        <v>0</v>
      </c>
      <c r="V178" s="11">
        <f>IF(ISERROR(VLOOKUP($B178,Rose!Z$4:AE$32,4,FALSE)),,VLOOKUP($B178,Rose!Z$4:AE$32,4,FALSE))</f>
        <v>0</v>
      </c>
      <c r="W178" s="11">
        <f>IF(ISERROR(VLOOKUP($B178,Rose!AG$4:AL$32,4,FALSE)),,VLOOKUP($B178,Rose!AG$4:AL$32,4,FALSE))</f>
        <v>0</v>
      </c>
      <c r="X178" s="11">
        <f>IF(ISERROR(VLOOKUP($B178,Rose!AN$4:AS$32,4,FALSE)),,VLOOKUP($B178,Rose!AN$4:AS$32,4,FALSE))</f>
        <v>0</v>
      </c>
      <c r="Y178" s="11">
        <f>IF(ISERROR(VLOOKUP($B178,Rose!AU$4:AZ$32,4,FALSE)),,VLOOKUP($B178,Rose!AU$4:AZ$32,4,FALSE))</f>
        <v>0</v>
      </c>
      <c r="Z178" s="11">
        <f>IF(ISERROR(VLOOKUP($B178,Rose!BB$4:BG$32,4,FALSE)),,VLOOKUP($B178,Rose!BB$4:BG$32,4,FALSE))</f>
        <v>0</v>
      </c>
      <c r="AA178" s="11">
        <f>IF(ISERROR(VLOOKUP($B178,Rose!BI$4:BN$32,4,FALSE)),,VLOOKUP($B178,Rose!BI$4:BN$32,4,FALSE))</f>
        <v>0</v>
      </c>
      <c r="AB178" s="11">
        <f>IF(ISERROR(VLOOKUP($B178,Rose!BP$4:BU$32,4,FALSE)),,VLOOKUP($B178,Rose!BP$4:BU$32,4,FALSE))</f>
        <v>0</v>
      </c>
    </row>
    <row r="179" spans="1:28" ht="20" customHeight="1" x14ac:dyDescent="0.15">
      <c r="A179" s="11" t="s">
        <v>37</v>
      </c>
      <c r="B179" s="11" t="s">
        <v>513</v>
      </c>
      <c r="C179" s="11" t="s">
        <v>664</v>
      </c>
      <c r="D179" s="11">
        <v>14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Q179" s="13"/>
      <c r="R179" s="13"/>
      <c r="S179" s="11">
        <f>IF(ISERROR(VLOOKUP($B179,Rose!D$4:J$32,4,FALSE)),,VLOOKUP($B179,Rose!D$4:J$32,4,FALSE))</f>
        <v>0</v>
      </c>
      <c r="T179" s="11">
        <f>IF(ISERROR(VLOOKUP($B179,Rose!L$4:Q$32,4,FALSE)),,VLOOKUP($B179,Rose!L$4:Q$32,4,FALSE))</f>
        <v>0</v>
      </c>
      <c r="U179" s="11">
        <f>IF(ISERROR(VLOOKUP($B179,Rose!S$4:X$32,4,FALSE)),,VLOOKUP($B179,Rose!S$4:X$32,4,FALSE))</f>
        <v>0</v>
      </c>
      <c r="V179" s="11">
        <f>IF(ISERROR(VLOOKUP($B179,Rose!Z$4:AE$32,4,FALSE)),,VLOOKUP($B179,Rose!Z$4:AE$32,4,FALSE))</f>
        <v>0</v>
      </c>
      <c r="W179" s="11">
        <f>IF(ISERROR(VLOOKUP($B179,Rose!AG$4:AL$32,4,FALSE)),,VLOOKUP($B179,Rose!AG$4:AL$32,4,FALSE))</f>
        <v>0</v>
      </c>
      <c r="X179" s="11">
        <f>IF(ISERROR(VLOOKUP($B179,Rose!AN$4:AS$32,4,FALSE)),,VLOOKUP($B179,Rose!AN$4:AS$32,4,FALSE))</f>
        <v>0</v>
      </c>
      <c r="Y179" s="11">
        <f>IF(ISERROR(VLOOKUP($B179,Rose!AU$4:AZ$32,4,FALSE)),,VLOOKUP($B179,Rose!AU$4:AZ$32,4,FALSE))</f>
        <v>0</v>
      </c>
      <c r="Z179" s="11">
        <f>IF(ISERROR(VLOOKUP($B179,Rose!BB$4:BG$32,4,FALSE)),,VLOOKUP($B179,Rose!BB$4:BG$32,4,FALSE))</f>
        <v>0</v>
      </c>
      <c r="AA179" s="11">
        <f>IF(ISERROR(VLOOKUP($B179,Rose!BI$4:BN$32,4,FALSE)),,VLOOKUP($B179,Rose!BI$4:BN$32,4,FALSE))</f>
        <v>0</v>
      </c>
      <c r="AB179" s="11">
        <f>IF(ISERROR(VLOOKUP($B179,Rose!BP$4:BU$32,4,FALSE)),,VLOOKUP($B179,Rose!BP$4:BU$32,4,FALSE))</f>
        <v>0</v>
      </c>
    </row>
    <row r="180" spans="1:28" ht="20" customHeight="1" x14ac:dyDescent="0.15">
      <c r="A180" s="11" t="s">
        <v>37</v>
      </c>
      <c r="B180" s="11" t="s">
        <v>696</v>
      </c>
      <c r="C180" s="11" t="s">
        <v>121</v>
      </c>
      <c r="D180" s="11">
        <v>25</v>
      </c>
      <c r="E180" s="11">
        <v>20</v>
      </c>
      <c r="F180" s="11">
        <v>5.8901300000000001</v>
      </c>
      <c r="G180" s="11">
        <v>6.8138199999999998</v>
      </c>
      <c r="H180" s="11">
        <v>6</v>
      </c>
      <c r="I180" s="11">
        <v>0</v>
      </c>
      <c r="J180" s="11">
        <v>0</v>
      </c>
      <c r="K180" s="11">
        <v>0</v>
      </c>
      <c r="L180" s="11">
        <v>1</v>
      </c>
      <c r="M180" s="11">
        <v>2</v>
      </c>
      <c r="N180" s="11">
        <v>0</v>
      </c>
      <c r="O180" s="11">
        <v>0</v>
      </c>
      <c r="Q180" s="13"/>
      <c r="R180" s="13"/>
      <c r="S180" s="11">
        <f>IF(ISERROR(VLOOKUP($B180,Rose!D$4:J$32,4,FALSE)),,VLOOKUP($B180,Rose!D$4:J$32,4,FALSE))</f>
        <v>0</v>
      </c>
      <c r="T180" s="11">
        <f>IF(ISERROR(VLOOKUP($B180,Rose!L$4:Q$32,4,FALSE)),,VLOOKUP($B180,Rose!L$4:Q$32,4,FALSE))</f>
        <v>8</v>
      </c>
      <c r="U180" s="11">
        <f>IF(ISERROR(VLOOKUP($B180,Rose!S$4:X$32,4,FALSE)),,VLOOKUP($B180,Rose!S$4:X$32,4,FALSE))</f>
        <v>0</v>
      </c>
      <c r="V180" s="11">
        <f>IF(ISERROR(VLOOKUP($B180,Rose!Z$4:AE$32,4,FALSE)),,VLOOKUP($B180,Rose!Z$4:AE$32,4,FALSE))</f>
        <v>0</v>
      </c>
      <c r="W180" s="11">
        <f>IF(ISERROR(VLOOKUP($B180,Rose!AG$4:AL$32,4,FALSE)),,VLOOKUP($B180,Rose!AG$4:AL$32,4,FALSE))</f>
        <v>0</v>
      </c>
      <c r="X180" s="11">
        <f>IF(ISERROR(VLOOKUP($B180,Rose!AN$4:AS$32,4,FALSE)),,VLOOKUP($B180,Rose!AN$4:AS$32,4,FALSE))</f>
        <v>0</v>
      </c>
      <c r="Y180" s="11">
        <f>IF(ISERROR(VLOOKUP($B180,Rose!AU$4:AZ$32,4,FALSE)),,VLOOKUP($B180,Rose!AU$4:AZ$32,4,FALSE))</f>
        <v>0</v>
      </c>
      <c r="Z180" s="11">
        <f>IF(ISERROR(VLOOKUP($B180,Rose!BB$4:BG$32,4,FALSE)),,VLOOKUP($B180,Rose!BB$4:BG$32,4,FALSE))</f>
        <v>0</v>
      </c>
      <c r="AA180" s="11">
        <f>IF(ISERROR(VLOOKUP($B180,Rose!BI$4:BN$32,4,FALSE)),,VLOOKUP($B180,Rose!BI$4:BN$32,4,FALSE))</f>
        <v>0</v>
      </c>
      <c r="AB180" s="11">
        <f>IF(ISERROR(VLOOKUP($B180,Rose!BP$4:BU$32,4,FALSE)),,VLOOKUP($B180,Rose!BP$4:BU$32,4,FALSE))</f>
        <v>0</v>
      </c>
    </row>
    <row r="181" spans="1:28" ht="20" customHeight="1" x14ac:dyDescent="0.15">
      <c r="A181" s="11" t="s">
        <v>37</v>
      </c>
      <c r="B181" s="11" t="s">
        <v>336</v>
      </c>
      <c r="C181" s="11" t="s">
        <v>97</v>
      </c>
      <c r="D181" s="11">
        <v>39</v>
      </c>
      <c r="E181" s="11">
        <v>20</v>
      </c>
      <c r="F181" s="11">
        <v>6.1914499999999997</v>
      </c>
      <c r="G181" s="11">
        <v>6.7993399999999999</v>
      </c>
      <c r="H181" s="11">
        <v>5</v>
      </c>
      <c r="I181" s="11">
        <v>0</v>
      </c>
      <c r="J181" s="11">
        <v>0</v>
      </c>
      <c r="K181" s="11">
        <v>2</v>
      </c>
      <c r="L181" s="11">
        <v>3</v>
      </c>
      <c r="M181" s="11">
        <v>0</v>
      </c>
      <c r="N181" s="11">
        <v>0</v>
      </c>
      <c r="O181" s="11">
        <v>0</v>
      </c>
      <c r="Q181" s="13"/>
      <c r="R181" s="13"/>
      <c r="S181" s="11">
        <f>IF(ISERROR(VLOOKUP($B181,Rose!D$4:J$32,4,FALSE)),,VLOOKUP($B181,Rose!D$4:J$32,4,FALSE))</f>
        <v>0</v>
      </c>
      <c r="T181" s="11">
        <f>IF(ISERROR(VLOOKUP($B181,Rose!L$4:Q$32,4,FALSE)),,VLOOKUP($B181,Rose!L$4:Q$32,4,FALSE))</f>
        <v>0</v>
      </c>
      <c r="U181" s="11">
        <f>IF(ISERROR(VLOOKUP($B181,Rose!S$4:X$32,4,FALSE)),,VLOOKUP($B181,Rose!S$4:X$32,4,FALSE))</f>
        <v>0</v>
      </c>
      <c r="V181" s="11">
        <f>IF(ISERROR(VLOOKUP($B181,Rose!Z$4:AE$32,4,FALSE)),,VLOOKUP($B181,Rose!Z$4:AE$32,4,FALSE))</f>
        <v>0</v>
      </c>
      <c r="W181" s="11">
        <f>IF(ISERROR(VLOOKUP($B181,Rose!AG$4:AL$32,4,FALSE)),,VLOOKUP($B181,Rose!AG$4:AL$32,4,FALSE))</f>
        <v>0</v>
      </c>
      <c r="X181" s="11">
        <f>IF(ISERROR(VLOOKUP($B181,Rose!AN$4:AS$32,4,FALSE)),,VLOOKUP($B181,Rose!AN$4:AS$32,4,FALSE))</f>
        <v>9</v>
      </c>
      <c r="Y181" s="11">
        <f>IF(ISERROR(VLOOKUP($B181,Rose!AU$4:AZ$32,4,FALSE)),,VLOOKUP($B181,Rose!AU$4:AZ$32,4,FALSE))</f>
        <v>0</v>
      </c>
      <c r="Z181" s="11">
        <f>IF(ISERROR(VLOOKUP($B181,Rose!BB$4:BG$32,4,FALSE)),,VLOOKUP($B181,Rose!BB$4:BG$32,4,FALSE))</f>
        <v>0</v>
      </c>
      <c r="AA181" s="11">
        <f>IF(ISERROR(VLOOKUP($B181,Rose!BI$4:BN$32,4,FALSE)),,VLOOKUP($B181,Rose!BI$4:BN$32,4,FALSE))</f>
        <v>0</v>
      </c>
      <c r="AB181" s="11">
        <f>IF(ISERROR(VLOOKUP($B181,Rose!BP$4:BU$32,4,FALSE)),,VLOOKUP($B181,Rose!BP$4:BU$32,4,FALSE))</f>
        <v>0</v>
      </c>
    </row>
    <row r="182" spans="1:28" ht="20" customHeight="1" x14ac:dyDescent="0.15">
      <c r="A182" s="11" t="s">
        <v>37</v>
      </c>
      <c r="B182" s="11" t="s">
        <v>396</v>
      </c>
      <c r="C182" s="11" t="s">
        <v>91</v>
      </c>
      <c r="D182" s="11">
        <v>92</v>
      </c>
      <c r="E182" s="11">
        <v>23</v>
      </c>
      <c r="F182" s="11">
        <v>6.53261</v>
      </c>
      <c r="G182" s="11">
        <v>8.3804400000000001</v>
      </c>
      <c r="H182" s="11">
        <v>13</v>
      </c>
      <c r="I182" s="11">
        <v>0</v>
      </c>
      <c r="J182" s="11">
        <v>0</v>
      </c>
      <c r="K182" s="11">
        <v>0</v>
      </c>
      <c r="L182" s="11">
        <v>4</v>
      </c>
      <c r="M182" s="11">
        <v>1</v>
      </c>
      <c r="N182" s="11">
        <v>0</v>
      </c>
      <c r="O182" s="11">
        <v>0</v>
      </c>
      <c r="Q182" s="13"/>
      <c r="R182" s="13"/>
      <c r="S182" s="11">
        <f>IF(ISERROR(VLOOKUP($B182,Rose!D$4:J$32,4,FALSE)),,VLOOKUP($B182,Rose!D$4:J$32,4,FALSE))</f>
        <v>0</v>
      </c>
      <c r="T182" s="11">
        <f>IF(ISERROR(VLOOKUP($B182,Rose!L$4:Q$32,4,FALSE)),,VLOOKUP($B182,Rose!L$4:Q$32,4,FALSE))</f>
        <v>102</v>
      </c>
      <c r="U182" s="11">
        <f>IF(ISERROR(VLOOKUP($B182,Rose!S$4:X$32,4,FALSE)),,VLOOKUP($B182,Rose!S$4:X$32,4,FALSE))</f>
        <v>0</v>
      </c>
      <c r="V182" s="11">
        <f>IF(ISERROR(VLOOKUP($B182,Rose!Z$4:AE$32,4,FALSE)),,VLOOKUP($B182,Rose!Z$4:AE$32,4,FALSE))</f>
        <v>0</v>
      </c>
      <c r="W182" s="11">
        <f>IF(ISERROR(VLOOKUP($B182,Rose!AG$4:AL$32,4,FALSE)),,VLOOKUP($B182,Rose!AG$4:AL$32,4,FALSE))</f>
        <v>0</v>
      </c>
      <c r="X182" s="11">
        <f>IF(ISERROR(VLOOKUP($B182,Rose!AN$4:AS$32,4,FALSE)),,VLOOKUP($B182,Rose!AN$4:AS$32,4,FALSE))</f>
        <v>0</v>
      </c>
      <c r="Y182" s="11">
        <f>IF(ISERROR(VLOOKUP($B182,Rose!AU$4:AZ$32,4,FALSE)),,VLOOKUP($B182,Rose!AU$4:AZ$32,4,FALSE))</f>
        <v>0</v>
      </c>
      <c r="Z182" s="11">
        <f>IF(ISERROR(VLOOKUP($B182,Rose!BB$4:BG$32,4,FALSE)),,VLOOKUP($B182,Rose!BB$4:BG$32,4,FALSE))</f>
        <v>0</v>
      </c>
      <c r="AA182" s="11">
        <f>IF(ISERROR(VLOOKUP($B182,Rose!BI$4:BN$32,4,FALSE)),,VLOOKUP($B182,Rose!BI$4:BN$32,4,FALSE))</f>
        <v>0</v>
      </c>
      <c r="AB182" s="11">
        <f>IF(ISERROR(VLOOKUP($B182,Rose!BP$4:BU$32,4,FALSE)),,VLOOKUP($B182,Rose!BP$4:BU$32,4,FALSE))</f>
        <v>0</v>
      </c>
    </row>
    <row r="183" spans="1:28" ht="20" customHeight="1" x14ac:dyDescent="0.15">
      <c r="A183" s="11" t="s">
        <v>37</v>
      </c>
      <c r="B183" s="11" t="s">
        <v>444</v>
      </c>
      <c r="C183" s="11" t="s">
        <v>664</v>
      </c>
      <c r="D183" s="11">
        <v>29</v>
      </c>
      <c r="E183" s="11">
        <v>2</v>
      </c>
      <c r="F183" s="11">
        <v>2.375</v>
      </c>
      <c r="G183" s="11">
        <v>1.3125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1</v>
      </c>
      <c r="N183" s="11">
        <v>1</v>
      </c>
      <c r="O183" s="11">
        <v>1</v>
      </c>
      <c r="Q183" s="13"/>
      <c r="R183" s="13"/>
      <c r="S183" s="11">
        <f>IF(ISERROR(VLOOKUP($B183,Rose!D$4:J$32,4,FALSE)),,VLOOKUP($B183,Rose!D$4:J$32,4,FALSE))</f>
        <v>0</v>
      </c>
      <c r="T183" s="11">
        <f>IF(ISERROR(VLOOKUP($B183,Rose!L$4:Q$32,4,FALSE)),,VLOOKUP($B183,Rose!L$4:Q$32,4,FALSE))</f>
        <v>0</v>
      </c>
      <c r="U183" s="11">
        <f>IF(ISERROR(VLOOKUP($B183,Rose!S$4:X$32,4,FALSE)),,VLOOKUP($B183,Rose!S$4:X$32,4,FALSE))</f>
        <v>0</v>
      </c>
      <c r="V183" s="11">
        <f>IF(ISERROR(VLOOKUP($B183,Rose!Z$4:AE$32,4,FALSE)),,VLOOKUP($B183,Rose!Z$4:AE$32,4,FALSE))</f>
        <v>0</v>
      </c>
      <c r="W183" s="11">
        <f>IF(ISERROR(VLOOKUP($B183,Rose!AG$4:AL$32,4,FALSE)),,VLOOKUP($B183,Rose!AG$4:AL$32,4,FALSE))</f>
        <v>0</v>
      </c>
      <c r="X183" s="11">
        <f>IF(ISERROR(VLOOKUP($B183,Rose!AN$4:AS$32,4,FALSE)),,VLOOKUP($B183,Rose!AN$4:AS$32,4,FALSE))</f>
        <v>0</v>
      </c>
      <c r="Y183" s="11">
        <f>IF(ISERROR(VLOOKUP($B183,Rose!AU$4:AZ$32,4,FALSE)),,VLOOKUP($B183,Rose!AU$4:AZ$32,4,FALSE))</f>
        <v>0</v>
      </c>
      <c r="Z183" s="11">
        <f>IF(ISERROR(VLOOKUP($B183,Rose!BB$4:BG$32,4,FALSE)),,VLOOKUP($B183,Rose!BB$4:BG$32,4,FALSE))</f>
        <v>0</v>
      </c>
      <c r="AA183" s="11">
        <f>IF(ISERROR(VLOOKUP($B183,Rose!BI$4:BN$32,4,FALSE)),,VLOOKUP($B183,Rose!BI$4:BN$32,4,FALSE))</f>
        <v>0</v>
      </c>
      <c r="AB183" s="11">
        <f>IF(ISERROR(VLOOKUP($B183,Rose!BP$4:BU$32,4,FALSE)),,VLOOKUP($B183,Rose!BP$4:BU$32,4,FALSE))</f>
        <v>0</v>
      </c>
    </row>
    <row r="184" spans="1:28" ht="20" customHeight="1" x14ac:dyDescent="0.15">
      <c r="A184" s="11" t="s">
        <v>37</v>
      </c>
      <c r="B184" s="11" t="s">
        <v>209</v>
      </c>
      <c r="C184" s="11" t="s">
        <v>664</v>
      </c>
      <c r="D184" s="11">
        <v>7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Q184" s="13"/>
      <c r="R184" s="13"/>
      <c r="S184" s="11">
        <f>IF(ISERROR(VLOOKUP($B184,Rose!D$4:J$32,4,FALSE)),,VLOOKUP($B184,Rose!D$4:J$32,4,FALSE))</f>
        <v>0</v>
      </c>
      <c r="T184" s="11">
        <f>IF(ISERROR(VLOOKUP($B184,Rose!L$4:Q$32,4,FALSE)),,VLOOKUP($B184,Rose!L$4:Q$32,4,FALSE))</f>
        <v>0</v>
      </c>
      <c r="U184" s="11">
        <f>IF(ISERROR(VLOOKUP($B184,Rose!S$4:X$32,4,FALSE)),,VLOOKUP($B184,Rose!S$4:X$32,4,FALSE))</f>
        <v>0</v>
      </c>
      <c r="V184" s="11">
        <f>IF(ISERROR(VLOOKUP($B184,Rose!Z$4:AE$32,4,FALSE)),,VLOOKUP($B184,Rose!Z$4:AE$32,4,FALSE))</f>
        <v>0</v>
      </c>
      <c r="W184" s="11">
        <f>IF(ISERROR(VLOOKUP($B184,Rose!AG$4:AL$32,4,FALSE)),,VLOOKUP($B184,Rose!AG$4:AL$32,4,FALSE))</f>
        <v>0</v>
      </c>
      <c r="X184" s="11">
        <f>IF(ISERROR(VLOOKUP($B184,Rose!AN$4:AS$32,4,FALSE)),,VLOOKUP($B184,Rose!AN$4:AS$32,4,FALSE))</f>
        <v>0</v>
      </c>
      <c r="Y184" s="11">
        <f>IF(ISERROR(VLOOKUP($B184,Rose!AU$4:AZ$32,4,FALSE)),,VLOOKUP($B184,Rose!AU$4:AZ$32,4,FALSE))</f>
        <v>0</v>
      </c>
      <c r="Z184" s="11">
        <f>IF(ISERROR(VLOOKUP($B184,Rose!BB$4:BG$32,4,FALSE)),,VLOOKUP($B184,Rose!BB$4:BG$32,4,FALSE))</f>
        <v>0</v>
      </c>
      <c r="AA184" s="11">
        <f>IF(ISERROR(VLOOKUP($B184,Rose!BI$4:BN$32,4,FALSE)),,VLOOKUP($B184,Rose!BI$4:BN$32,4,FALSE))</f>
        <v>0</v>
      </c>
      <c r="AB184" s="11">
        <f>IF(ISERROR(VLOOKUP($B184,Rose!BP$4:BU$32,4,FALSE)),,VLOOKUP($B184,Rose!BP$4:BU$32,4,FALSE))</f>
        <v>0</v>
      </c>
    </row>
    <row r="185" spans="1:28" ht="20" customHeight="1" x14ac:dyDescent="0.15">
      <c r="A185" s="11" t="s">
        <v>37</v>
      </c>
      <c r="B185" s="11" t="s">
        <v>703</v>
      </c>
      <c r="C185" s="11" t="s">
        <v>90</v>
      </c>
      <c r="D185" s="11">
        <v>1</v>
      </c>
      <c r="E185" s="11">
        <v>1</v>
      </c>
      <c r="F185" s="11">
        <v>6</v>
      </c>
      <c r="G185" s="11">
        <v>6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Q185" s="13"/>
      <c r="R185" s="13"/>
      <c r="S185" s="11">
        <f>IF(ISERROR(VLOOKUP($B185,Rose!D$4:J$32,4,FALSE)),,VLOOKUP($B185,Rose!D$4:J$32,4,FALSE))</f>
        <v>0</v>
      </c>
      <c r="T185" s="11">
        <f>IF(ISERROR(VLOOKUP($B185,Rose!L$4:Q$32,4,FALSE)),,VLOOKUP($B185,Rose!L$4:Q$32,4,FALSE))</f>
        <v>0</v>
      </c>
      <c r="U185" s="11">
        <f>IF(ISERROR(VLOOKUP($B185,Rose!S$4:X$32,4,FALSE)),,VLOOKUP($B185,Rose!S$4:X$32,4,FALSE))</f>
        <v>0</v>
      </c>
      <c r="V185" s="11">
        <f>IF(ISERROR(VLOOKUP($B185,Rose!Z$4:AE$32,4,FALSE)),,VLOOKUP($B185,Rose!Z$4:AE$32,4,FALSE))</f>
        <v>0</v>
      </c>
      <c r="W185" s="11">
        <f>IF(ISERROR(VLOOKUP($B185,Rose!AG$4:AL$32,4,FALSE)),,VLOOKUP($B185,Rose!AG$4:AL$32,4,FALSE))</f>
        <v>0</v>
      </c>
      <c r="X185" s="11">
        <f>IF(ISERROR(VLOOKUP($B185,Rose!AN$4:AS$32,4,FALSE)),,VLOOKUP($B185,Rose!AN$4:AS$32,4,FALSE))</f>
        <v>0</v>
      </c>
      <c r="Y185" s="11">
        <f>IF(ISERROR(VLOOKUP($B185,Rose!AU$4:AZ$32,4,FALSE)),,VLOOKUP($B185,Rose!AU$4:AZ$32,4,FALSE))</f>
        <v>0</v>
      </c>
      <c r="Z185" s="11">
        <f>IF(ISERROR(VLOOKUP($B185,Rose!BB$4:BG$32,4,FALSE)),,VLOOKUP($B185,Rose!BB$4:BG$32,4,FALSE))</f>
        <v>0</v>
      </c>
      <c r="AA185" s="11">
        <f>IF(ISERROR(VLOOKUP($B185,Rose!BI$4:BN$32,4,FALSE)),,VLOOKUP($B185,Rose!BI$4:BN$32,4,FALSE))</f>
        <v>0</v>
      </c>
      <c r="AB185" s="11">
        <f>IF(ISERROR(VLOOKUP($B185,Rose!BP$4:BU$32,4,FALSE)),,VLOOKUP($B185,Rose!BP$4:BU$32,4,FALSE))</f>
        <v>0</v>
      </c>
    </row>
    <row r="186" spans="1:28" ht="20" customHeight="1" x14ac:dyDescent="0.15">
      <c r="A186" s="11" t="s">
        <v>37</v>
      </c>
      <c r="B186" s="11" t="s">
        <v>880</v>
      </c>
      <c r="C186" s="11" t="s">
        <v>340</v>
      </c>
      <c r="D186" s="11">
        <v>1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Q186" s="13"/>
      <c r="R186" s="13"/>
      <c r="S186" s="11">
        <f>IF(ISERROR(VLOOKUP($B186,Rose!D$4:J$32,4,FALSE)),,VLOOKUP($B186,Rose!D$4:J$32,4,FALSE))</f>
        <v>0</v>
      </c>
      <c r="T186" s="11">
        <f>IF(ISERROR(VLOOKUP($B186,Rose!L$4:Q$32,4,FALSE)),,VLOOKUP($B186,Rose!L$4:Q$32,4,FALSE))</f>
        <v>0</v>
      </c>
      <c r="U186" s="11">
        <f>IF(ISERROR(VLOOKUP($B186,Rose!S$4:X$32,4,FALSE)),,VLOOKUP($B186,Rose!S$4:X$32,4,FALSE))</f>
        <v>0</v>
      </c>
      <c r="V186" s="11">
        <f>IF(ISERROR(VLOOKUP($B186,Rose!Z$4:AE$32,4,FALSE)),,VLOOKUP($B186,Rose!Z$4:AE$32,4,FALSE))</f>
        <v>0</v>
      </c>
      <c r="W186" s="11">
        <f>IF(ISERROR(VLOOKUP($B186,Rose!AG$4:AL$32,4,FALSE)),,VLOOKUP($B186,Rose!AG$4:AL$32,4,FALSE))</f>
        <v>0</v>
      </c>
      <c r="X186" s="11">
        <f>IF(ISERROR(VLOOKUP($B186,Rose!AN$4:AS$32,4,FALSE)),,VLOOKUP($B186,Rose!AN$4:AS$32,4,FALSE))</f>
        <v>0</v>
      </c>
      <c r="Y186" s="11">
        <f>IF(ISERROR(VLOOKUP($B186,Rose!AU$4:AZ$32,4,FALSE)),,VLOOKUP($B186,Rose!AU$4:AZ$32,4,FALSE))</f>
        <v>0</v>
      </c>
      <c r="Z186" s="11">
        <f>IF(ISERROR(VLOOKUP($B186,Rose!BB$4:BG$32,4,FALSE)),,VLOOKUP($B186,Rose!BB$4:BG$32,4,FALSE))</f>
        <v>0</v>
      </c>
      <c r="AA186" s="11">
        <f>IF(ISERROR(VLOOKUP($B186,Rose!BI$4:BN$32,4,FALSE)),,VLOOKUP($B186,Rose!BI$4:BN$32,4,FALSE))</f>
        <v>0</v>
      </c>
      <c r="AB186" s="11">
        <f>IF(ISERROR(VLOOKUP($B186,Rose!BP$4:BU$32,4,FALSE)),,VLOOKUP($B186,Rose!BP$4:BU$32,4,FALSE))</f>
        <v>0</v>
      </c>
    </row>
    <row r="187" spans="1:28" ht="20" customHeight="1" x14ac:dyDescent="0.15">
      <c r="A187" s="11" t="s">
        <v>37</v>
      </c>
      <c r="B187" s="11" t="s">
        <v>514</v>
      </c>
      <c r="C187" s="11" t="s">
        <v>340</v>
      </c>
      <c r="D187" s="11">
        <v>24</v>
      </c>
      <c r="E187" s="11">
        <v>14</v>
      </c>
      <c r="F187" s="11">
        <v>5.8015100000000004</v>
      </c>
      <c r="G187" s="11">
        <v>5.9148399999999999</v>
      </c>
      <c r="H187" s="11">
        <v>0</v>
      </c>
      <c r="I187" s="11">
        <v>0</v>
      </c>
      <c r="J187" s="11">
        <v>0</v>
      </c>
      <c r="K187" s="11">
        <v>0</v>
      </c>
      <c r="L187" s="11">
        <v>2</v>
      </c>
      <c r="M187" s="11">
        <v>1</v>
      </c>
      <c r="N187" s="11">
        <v>0</v>
      </c>
      <c r="O187" s="11">
        <v>0</v>
      </c>
      <c r="Q187" s="13"/>
      <c r="R187" s="13"/>
      <c r="S187" s="11">
        <f>IF(ISERROR(VLOOKUP($B187,Rose!D$4:J$32,4,FALSE)),,VLOOKUP($B187,Rose!D$4:J$32,4,FALSE))</f>
        <v>0</v>
      </c>
      <c r="T187" s="11">
        <f>IF(ISERROR(VLOOKUP($B187,Rose!L$4:Q$32,4,FALSE)),,VLOOKUP($B187,Rose!L$4:Q$32,4,FALSE))</f>
        <v>0</v>
      </c>
      <c r="U187" s="11">
        <f>IF(ISERROR(VLOOKUP($B187,Rose!S$4:X$32,4,FALSE)),,VLOOKUP($B187,Rose!S$4:X$32,4,FALSE))</f>
        <v>0</v>
      </c>
      <c r="V187" s="11">
        <f>IF(ISERROR(VLOOKUP($B187,Rose!Z$4:AE$32,4,FALSE)),,VLOOKUP($B187,Rose!Z$4:AE$32,4,FALSE))</f>
        <v>0</v>
      </c>
      <c r="W187" s="11">
        <f>IF(ISERROR(VLOOKUP($B187,Rose!AG$4:AL$32,4,FALSE)),,VLOOKUP($B187,Rose!AG$4:AL$32,4,FALSE))</f>
        <v>0</v>
      </c>
      <c r="X187" s="11">
        <f>IF(ISERROR(VLOOKUP($B187,Rose!AN$4:AS$32,4,FALSE)),,VLOOKUP($B187,Rose!AN$4:AS$32,4,FALSE))</f>
        <v>0</v>
      </c>
      <c r="Y187" s="11">
        <f>IF(ISERROR(VLOOKUP($B187,Rose!AU$4:AZ$32,4,FALSE)),,VLOOKUP($B187,Rose!AU$4:AZ$32,4,FALSE))</f>
        <v>0</v>
      </c>
      <c r="Z187" s="11">
        <f>IF(ISERROR(VLOOKUP($B187,Rose!BB$4:BG$32,4,FALSE)),,VLOOKUP($B187,Rose!BB$4:BG$32,4,FALSE))</f>
        <v>0</v>
      </c>
      <c r="AA187" s="11">
        <f>IF(ISERROR(VLOOKUP($B187,Rose!BI$4:BN$32,4,FALSE)),,VLOOKUP($B187,Rose!BI$4:BN$32,4,FALSE))</f>
        <v>0</v>
      </c>
      <c r="AB187" s="11">
        <f>IF(ISERROR(VLOOKUP($B187,Rose!BP$4:BU$32,4,FALSE)),,VLOOKUP($B187,Rose!BP$4:BU$32,4,FALSE))</f>
        <v>0</v>
      </c>
    </row>
    <row r="188" spans="1:28" ht="20" customHeight="1" x14ac:dyDescent="0.15">
      <c r="A188" s="11" t="s">
        <v>37</v>
      </c>
      <c r="B188" s="11" t="s">
        <v>338</v>
      </c>
      <c r="C188" s="11" t="s">
        <v>664</v>
      </c>
      <c r="D188" s="11">
        <v>4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Q188" s="13"/>
      <c r="R188" s="13"/>
      <c r="S188" s="11">
        <f>IF(ISERROR(VLOOKUP($B188,Rose!D$4:J$32,4,FALSE)),,VLOOKUP($B188,Rose!D$4:J$32,4,FALSE))</f>
        <v>0</v>
      </c>
      <c r="T188" s="11">
        <f>IF(ISERROR(VLOOKUP($B188,Rose!L$4:Q$32,4,FALSE)),,VLOOKUP($B188,Rose!L$4:Q$32,4,FALSE))</f>
        <v>0</v>
      </c>
      <c r="U188" s="11">
        <f>IF(ISERROR(VLOOKUP($B188,Rose!S$4:X$32,4,FALSE)),,VLOOKUP($B188,Rose!S$4:X$32,4,FALSE))</f>
        <v>0</v>
      </c>
      <c r="V188" s="11">
        <f>IF(ISERROR(VLOOKUP($B188,Rose!Z$4:AE$32,4,FALSE)),,VLOOKUP($B188,Rose!Z$4:AE$32,4,FALSE))</f>
        <v>0</v>
      </c>
      <c r="W188" s="11">
        <f>IF(ISERROR(VLOOKUP($B188,Rose!AG$4:AL$32,4,FALSE)),,VLOOKUP($B188,Rose!AG$4:AL$32,4,FALSE))</f>
        <v>0</v>
      </c>
      <c r="X188" s="11">
        <f>IF(ISERROR(VLOOKUP($B188,Rose!AN$4:AS$32,4,FALSE)),,VLOOKUP($B188,Rose!AN$4:AS$32,4,FALSE))</f>
        <v>0</v>
      </c>
      <c r="Y188" s="11">
        <f>IF(ISERROR(VLOOKUP($B188,Rose!AU$4:AZ$32,4,FALSE)),,VLOOKUP($B188,Rose!AU$4:AZ$32,4,FALSE))</f>
        <v>0</v>
      </c>
      <c r="Z188" s="11">
        <f>IF(ISERROR(VLOOKUP($B188,Rose!BB$4:BG$32,4,FALSE)),,VLOOKUP($B188,Rose!BB$4:BG$32,4,FALSE))</f>
        <v>0</v>
      </c>
      <c r="AA188" s="11">
        <f>IF(ISERROR(VLOOKUP($B188,Rose!BI$4:BN$32,4,FALSE)),,VLOOKUP($B188,Rose!BI$4:BN$32,4,FALSE))</f>
        <v>0</v>
      </c>
      <c r="AB188" s="11">
        <f>IF(ISERROR(VLOOKUP($B188,Rose!BP$4:BU$32,4,FALSE)),,VLOOKUP($B188,Rose!BP$4:BU$32,4,FALSE))</f>
        <v>0</v>
      </c>
    </row>
    <row r="189" spans="1:28" ht="20" customHeight="1" x14ac:dyDescent="0.15">
      <c r="A189" s="11" t="s">
        <v>37</v>
      </c>
      <c r="B189" s="11" t="s">
        <v>115</v>
      </c>
      <c r="C189" s="11" t="s">
        <v>100</v>
      </c>
      <c r="D189" s="11">
        <v>77</v>
      </c>
      <c r="E189" s="11">
        <v>18</v>
      </c>
      <c r="F189" s="11">
        <v>6.0694400000000002</v>
      </c>
      <c r="G189" s="11">
        <v>7.375</v>
      </c>
      <c r="H189" s="11">
        <v>8</v>
      </c>
      <c r="I189" s="11">
        <v>0</v>
      </c>
      <c r="J189" s="11">
        <v>0</v>
      </c>
      <c r="K189" s="11">
        <v>0</v>
      </c>
      <c r="L189" s="11">
        <v>1</v>
      </c>
      <c r="M189" s="11">
        <v>3</v>
      </c>
      <c r="N189" s="11">
        <v>0</v>
      </c>
      <c r="O189" s="11">
        <v>0</v>
      </c>
      <c r="Q189" s="13"/>
      <c r="R189" s="13"/>
      <c r="S189" s="11">
        <f>IF(ISERROR(VLOOKUP($B189,Rose!D$4:J$32,4,FALSE)),,VLOOKUP($B189,Rose!D$4:J$32,4,FALSE))</f>
        <v>0</v>
      </c>
      <c r="T189" s="11">
        <f>IF(ISERROR(VLOOKUP($B189,Rose!L$4:Q$32,4,FALSE)),,VLOOKUP($B189,Rose!L$4:Q$32,4,FALSE))</f>
        <v>0</v>
      </c>
      <c r="U189" s="11">
        <f>IF(ISERROR(VLOOKUP($B189,Rose!S$4:X$32,4,FALSE)),,VLOOKUP($B189,Rose!S$4:X$32,4,FALSE))</f>
        <v>0</v>
      </c>
      <c r="V189" s="11">
        <f>IF(ISERROR(VLOOKUP($B189,Rose!Z$4:AE$32,4,FALSE)),,VLOOKUP($B189,Rose!Z$4:AE$32,4,FALSE))</f>
        <v>0</v>
      </c>
      <c r="W189" s="11">
        <f>IF(ISERROR(VLOOKUP($B189,Rose!AG$4:AL$32,4,FALSE)),,VLOOKUP($B189,Rose!AG$4:AL$32,4,FALSE))</f>
        <v>0</v>
      </c>
      <c r="X189" s="11">
        <f>IF(ISERROR(VLOOKUP($B189,Rose!AN$4:AS$32,4,FALSE)),,VLOOKUP($B189,Rose!AN$4:AS$32,4,FALSE))</f>
        <v>0</v>
      </c>
      <c r="Y189" s="11">
        <f>IF(ISERROR(VLOOKUP($B189,Rose!AU$4:AZ$32,4,FALSE)),,VLOOKUP($B189,Rose!AU$4:AZ$32,4,FALSE))</f>
        <v>0</v>
      </c>
      <c r="Z189" s="11">
        <f>IF(ISERROR(VLOOKUP($B189,Rose!BB$4:BG$32,4,FALSE)),,VLOOKUP($B189,Rose!BB$4:BG$32,4,FALSE))</f>
        <v>0</v>
      </c>
      <c r="AA189" s="11">
        <f>IF(ISERROR(VLOOKUP($B189,Rose!BI$4:BN$32,4,FALSE)),,VLOOKUP($B189,Rose!BI$4:BN$32,4,FALSE))</f>
        <v>0</v>
      </c>
      <c r="AB189" s="11">
        <f>IF(ISERROR(VLOOKUP($B189,Rose!BP$4:BU$32,4,FALSE)),,VLOOKUP($B189,Rose!BP$4:BU$32,4,FALSE))</f>
        <v>41</v>
      </c>
    </row>
    <row r="190" spans="1:28" ht="20" customHeight="1" x14ac:dyDescent="0.15">
      <c r="A190" s="11" t="s">
        <v>37</v>
      </c>
      <c r="B190" s="11" t="s">
        <v>853</v>
      </c>
      <c r="C190" s="11" t="s">
        <v>90</v>
      </c>
      <c r="D190" s="11">
        <v>1</v>
      </c>
      <c r="E190" s="11">
        <v>1</v>
      </c>
      <c r="F190" s="11">
        <v>6</v>
      </c>
      <c r="G190" s="11">
        <v>6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Q190" s="13"/>
      <c r="R190" s="13"/>
      <c r="S190" s="11">
        <f>IF(ISERROR(VLOOKUP($B190,Rose!D$4:J$32,4,FALSE)),,VLOOKUP($B190,Rose!D$4:J$32,4,FALSE))</f>
        <v>0</v>
      </c>
      <c r="T190" s="11">
        <f>IF(ISERROR(VLOOKUP($B190,Rose!L$4:Q$32,4,FALSE)),,VLOOKUP($B190,Rose!L$4:Q$32,4,FALSE))</f>
        <v>0</v>
      </c>
      <c r="U190" s="11">
        <f>IF(ISERROR(VLOOKUP($B190,Rose!S$4:X$32,4,FALSE)),,VLOOKUP($B190,Rose!S$4:X$32,4,FALSE))</f>
        <v>0</v>
      </c>
      <c r="V190" s="11">
        <f>IF(ISERROR(VLOOKUP($B190,Rose!Z$4:AE$32,4,FALSE)),,VLOOKUP($B190,Rose!Z$4:AE$32,4,FALSE))</f>
        <v>0</v>
      </c>
      <c r="W190" s="11">
        <f>IF(ISERROR(VLOOKUP($B190,Rose!AG$4:AL$32,4,FALSE)),,VLOOKUP($B190,Rose!AG$4:AL$32,4,FALSE))</f>
        <v>0</v>
      </c>
      <c r="X190" s="11">
        <f>IF(ISERROR(VLOOKUP($B190,Rose!AN$4:AS$32,4,FALSE)),,VLOOKUP($B190,Rose!AN$4:AS$32,4,FALSE))</f>
        <v>0</v>
      </c>
      <c r="Y190" s="11">
        <f>IF(ISERROR(VLOOKUP($B190,Rose!AU$4:AZ$32,4,FALSE)),,VLOOKUP($B190,Rose!AU$4:AZ$32,4,FALSE))</f>
        <v>0</v>
      </c>
      <c r="Z190" s="11">
        <f>IF(ISERROR(VLOOKUP($B190,Rose!BB$4:BG$32,4,FALSE)),,VLOOKUP($B190,Rose!BB$4:BG$32,4,FALSE))</f>
        <v>0</v>
      </c>
      <c r="AA190" s="11">
        <f>IF(ISERROR(VLOOKUP($B190,Rose!BI$4:BN$32,4,FALSE)),,VLOOKUP($B190,Rose!BI$4:BN$32,4,FALSE))</f>
        <v>0</v>
      </c>
      <c r="AB190" s="11">
        <f>IF(ISERROR(VLOOKUP($B190,Rose!BP$4:BU$32,4,FALSE)),,VLOOKUP($B190,Rose!BP$4:BU$32,4,FALSE))</f>
        <v>0</v>
      </c>
    </row>
    <row r="191" spans="1:28" ht="20" customHeight="1" x14ac:dyDescent="0.15">
      <c r="A191" s="11" t="s">
        <v>37</v>
      </c>
      <c r="B191" s="11" t="s">
        <v>698</v>
      </c>
      <c r="C191" s="11" t="s">
        <v>664</v>
      </c>
      <c r="D191" s="11">
        <v>3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Q191" s="13"/>
      <c r="R191" s="13"/>
      <c r="S191" s="11">
        <f>IF(ISERROR(VLOOKUP($B191,Rose!D$4:J$32,4,FALSE)),,VLOOKUP($B191,Rose!D$4:J$32,4,FALSE))</f>
        <v>0</v>
      </c>
      <c r="T191" s="11">
        <f>IF(ISERROR(VLOOKUP($B191,Rose!L$4:Q$32,4,FALSE)),,VLOOKUP($B191,Rose!L$4:Q$32,4,FALSE))</f>
        <v>0</v>
      </c>
      <c r="U191" s="11">
        <f>IF(ISERROR(VLOOKUP($B191,Rose!S$4:X$32,4,FALSE)),,VLOOKUP($B191,Rose!S$4:X$32,4,FALSE))</f>
        <v>0</v>
      </c>
      <c r="V191" s="11">
        <f>IF(ISERROR(VLOOKUP($B191,Rose!Z$4:AE$32,4,FALSE)),,VLOOKUP($B191,Rose!Z$4:AE$32,4,FALSE))</f>
        <v>0</v>
      </c>
      <c r="W191" s="11">
        <f>IF(ISERROR(VLOOKUP($B191,Rose!AG$4:AL$32,4,FALSE)),,VLOOKUP($B191,Rose!AG$4:AL$32,4,FALSE))</f>
        <v>0</v>
      </c>
      <c r="X191" s="11">
        <f>IF(ISERROR(VLOOKUP($B191,Rose!AN$4:AS$32,4,FALSE)),,VLOOKUP($B191,Rose!AN$4:AS$32,4,FALSE))</f>
        <v>0</v>
      </c>
      <c r="Y191" s="11">
        <f>IF(ISERROR(VLOOKUP($B191,Rose!AU$4:AZ$32,4,FALSE)),,VLOOKUP($B191,Rose!AU$4:AZ$32,4,FALSE))</f>
        <v>0</v>
      </c>
      <c r="Z191" s="11">
        <f>IF(ISERROR(VLOOKUP($B191,Rose!BB$4:BG$32,4,FALSE)),,VLOOKUP($B191,Rose!BB$4:BG$32,4,FALSE))</f>
        <v>0</v>
      </c>
      <c r="AA191" s="11">
        <f>IF(ISERROR(VLOOKUP($B191,Rose!BI$4:BN$32,4,FALSE)),,VLOOKUP($B191,Rose!BI$4:BN$32,4,FALSE))</f>
        <v>0</v>
      </c>
      <c r="AB191" s="11">
        <f>IF(ISERROR(VLOOKUP($B191,Rose!BP$4:BU$32,4,FALSE)),,VLOOKUP($B191,Rose!BP$4:BU$32,4,FALSE))</f>
        <v>0</v>
      </c>
    </row>
    <row r="192" spans="1:28" ht="20" customHeight="1" x14ac:dyDescent="0.15">
      <c r="A192" s="11" t="s">
        <v>37</v>
      </c>
      <c r="B192" s="11" t="s">
        <v>650</v>
      </c>
      <c r="C192" s="11" t="s">
        <v>664</v>
      </c>
      <c r="D192" s="11">
        <v>12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Q192" s="13"/>
      <c r="R192" s="13"/>
      <c r="S192" s="11">
        <f>IF(ISERROR(VLOOKUP($B192,Rose!D$4:J$32,4,FALSE)),,VLOOKUP($B192,Rose!D$4:J$32,4,FALSE))</f>
        <v>0</v>
      </c>
      <c r="T192" s="11">
        <f>IF(ISERROR(VLOOKUP($B192,Rose!L$4:Q$32,4,FALSE)),,VLOOKUP($B192,Rose!L$4:Q$32,4,FALSE))</f>
        <v>0</v>
      </c>
      <c r="U192" s="11">
        <f>IF(ISERROR(VLOOKUP($B192,Rose!S$4:X$32,4,FALSE)),,VLOOKUP($B192,Rose!S$4:X$32,4,FALSE))</f>
        <v>0</v>
      </c>
      <c r="V192" s="11">
        <f>IF(ISERROR(VLOOKUP($B192,Rose!Z$4:AE$32,4,FALSE)),,VLOOKUP($B192,Rose!Z$4:AE$32,4,FALSE))</f>
        <v>0</v>
      </c>
      <c r="W192" s="11">
        <f>IF(ISERROR(VLOOKUP($B192,Rose!AG$4:AL$32,4,FALSE)),,VLOOKUP($B192,Rose!AG$4:AL$32,4,FALSE))</f>
        <v>0</v>
      </c>
      <c r="X192" s="11">
        <f>IF(ISERROR(VLOOKUP($B192,Rose!AN$4:AS$32,4,FALSE)),,VLOOKUP($B192,Rose!AN$4:AS$32,4,FALSE))</f>
        <v>0</v>
      </c>
      <c r="Y192" s="11">
        <f>IF(ISERROR(VLOOKUP($B192,Rose!AU$4:AZ$32,4,FALSE)),,VLOOKUP($B192,Rose!AU$4:AZ$32,4,FALSE))</f>
        <v>0</v>
      </c>
      <c r="Z192" s="11">
        <f>IF(ISERROR(VLOOKUP($B192,Rose!BB$4:BG$32,4,FALSE)),,VLOOKUP($B192,Rose!BB$4:BG$32,4,FALSE))</f>
        <v>0</v>
      </c>
      <c r="AA192" s="11">
        <f>IF(ISERROR(VLOOKUP($B192,Rose!BI$4:BN$32,4,FALSE)),,VLOOKUP($B192,Rose!BI$4:BN$32,4,FALSE))</f>
        <v>0</v>
      </c>
      <c r="AB192" s="11">
        <f>IF(ISERROR(VLOOKUP($B192,Rose!BP$4:BU$32,4,FALSE)),,VLOOKUP($B192,Rose!BP$4:BU$32,4,FALSE))</f>
        <v>0</v>
      </c>
    </row>
    <row r="193" spans="1:28" ht="20" customHeight="1" x14ac:dyDescent="0.15">
      <c r="A193" s="11" t="s">
        <v>37</v>
      </c>
      <c r="B193" s="11" t="s">
        <v>766</v>
      </c>
      <c r="C193" s="11" t="s">
        <v>519</v>
      </c>
      <c r="D193" s="11">
        <v>9</v>
      </c>
      <c r="E193" s="11">
        <v>16</v>
      </c>
      <c r="F193" s="11">
        <v>5.7916400000000001</v>
      </c>
      <c r="G193" s="11">
        <v>5.7425300000000004</v>
      </c>
      <c r="H193" s="11">
        <v>0</v>
      </c>
      <c r="I193" s="11">
        <v>0</v>
      </c>
      <c r="J193" s="11">
        <v>0</v>
      </c>
      <c r="K193" s="11">
        <v>0</v>
      </c>
      <c r="L193" s="11">
        <v>1</v>
      </c>
      <c r="M193" s="11">
        <v>4</v>
      </c>
      <c r="N193" s="11">
        <v>0</v>
      </c>
      <c r="O193" s="11">
        <v>0</v>
      </c>
      <c r="Q193" s="13"/>
      <c r="R193" s="13"/>
      <c r="S193" s="11">
        <f>IF(ISERROR(VLOOKUP($B193,Rose!D$4:J$32,4,FALSE)),,VLOOKUP($B193,Rose!D$4:J$32,4,FALSE))</f>
        <v>0</v>
      </c>
      <c r="T193" s="11">
        <f>IF(ISERROR(VLOOKUP($B193,Rose!L$4:Q$32,4,FALSE)),,VLOOKUP($B193,Rose!L$4:Q$32,4,FALSE))</f>
        <v>0</v>
      </c>
      <c r="U193" s="11">
        <f>IF(ISERROR(VLOOKUP($B193,Rose!S$4:X$32,4,FALSE)),,VLOOKUP($B193,Rose!S$4:X$32,4,FALSE))</f>
        <v>0</v>
      </c>
      <c r="V193" s="11">
        <f>IF(ISERROR(VLOOKUP($B193,Rose!Z$4:AE$32,4,FALSE)),,VLOOKUP($B193,Rose!Z$4:AE$32,4,FALSE))</f>
        <v>0</v>
      </c>
      <c r="W193" s="11">
        <f>IF(ISERROR(VLOOKUP($B193,Rose!AG$4:AL$32,4,FALSE)),,VLOOKUP($B193,Rose!AG$4:AL$32,4,FALSE))</f>
        <v>0</v>
      </c>
      <c r="X193" s="11">
        <f>IF(ISERROR(VLOOKUP($B193,Rose!AN$4:AS$32,4,FALSE)),,VLOOKUP($B193,Rose!AN$4:AS$32,4,FALSE))</f>
        <v>0</v>
      </c>
      <c r="Y193" s="11">
        <f>IF(ISERROR(VLOOKUP($B193,Rose!AU$4:AZ$32,4,FALSE)),,VLOOKUP($B193,Rose!AU$4:AZ$32,4,FALSE))</f>
        <v>0</v>
      </c>
      <c r="Z193" s="11">
        <f>IF(ISERROR(VLOOKUP($B193,Rose!BB$4:BG$32,4,FALSE)),,VLOOKUP($B193,Rose!BB$4:BG$32,4,FALSE))</f>
        <v>0</v>
      </c>
      <c r="AA193" s="11">
        <f>IF(ISERROR(VLOOKUP($B193,Rose!BI$4:BN$32,4,FALSE)),,VLOOKUP($B193,Rose!BI$4:BN$32,4,FALSE))</f>
        <v>0</v>
      </c>
      <c r="AB193" s="11">
        <f>IF(ISERROR(VLOOKUP($B193,Rose!BP$4:BU$32,4,FALSE)),,VLOOKUP($B193,Rose!BP$4:BU$32,4,FALSE))</f>
        <v>0</v>
      </c>
    </row>
    <row r="194" spans="1:28" ht="20" customHeight="1" x14ac:dyDescent="0.15">
      <c r="A194" s="11" t="s">
        <v>37</v>
      </c>
      <c r="B194" s="11" t="s">
        <v>410</v>
      </c>
      <c r="C194" s="11" t="s">
        <v>664</v>
      </c>
      <c r="D194" s="11">
        <v>6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Q194" s="13"/>
      <c r="R194" s="13"/>
      <c r="S194" s="11">
        <f>IF(ISERROR(VLOOKUP($B194,Rose!D$4:J$32,4,FALSE)),,VLOOKUP($B194,Rose!D$4:J$32,4,FALSE))</f>
        <v>0</v>
      </c>
      <c r="T194" s="11">
        <f>IF(ISERROR(VLOOKUP($B194,Rose!L$4:Q$32,4,FALSE)),,VLOOKUP($B194,Rose!L$4:Q$32,4,FALSE))</f>
        <v>0</v>
      </c>
      <c r="U194" s="11">
        <f>IF(ISERROR(VLOOKUP($B194,Rose!S$4:X$32,4,FALSE)),,VLOOKUP($B194,Rose!S$4:X$32,4,FALSE))</f>
        <v>0</v>
      </c>
      <c r="V194" s="11">
        <f>IF(ISERROR(VLOOKUP($B194,Rose!Z$4:AE$32,4,FALSE)),,VLOOKUP($B194,Rose!Z$4:AE$32,4,FALSE))</f>
        <v>0</v>
      </c>
      <c r="W194" s="11">
        <f>IF(ISERROR(VLOOKUP($B194,Rose!AG$4:AL$32,4,FALSE)),,VLOOKUP($B194,Rose!AG$4:AL$32,4,FALSE))</f>
        <v>0</v>
      </c>
      <c r="X194" s="11">
        <f>IF(ISERROR(VLOOKUP($B194,Rose!AN$4:AS$32,4,FALSE)),,VLOOKUP($B194,Rose!AN$4:AS$32,4,FALSE))</f>
        <v>0</v>
      </c>
      <c r="Y194" s="11">
        <f>IF(ISERROR(VLOOKUP($B194,Rose!AU$4:AZ$32,4,FALSE)),,VLOOKUP($B194,Rose!AU$4:AZ$32,4,FALSE))</f>
        <v>0</v>
      </c>
      <c r="Z194" s="11">
        <f>IF(ISERROR(VLOOKUP($B194,Rose!BB$4:BG$32,4,FALSE)),,VLOOKUP($B194,Rose!BB$4:BG$32,4,FALSE))</f>
        <v>0</v>
      </c>
      <c r="AA194" s="11">
        <f>IF(ISERROR(VLOOKUP($B194,Rose!BI$4:BN$32,4,FALSE)),,VLOOKUP($B194,Rose!BI$4:BN$32,4,FALSE))</f>
        <v>0</v>
      </c>
      <c r="AB194" s="11">
        <f>IF(ISERROR(VLOOKUP($B194,Rose!BP$4:BU$32,4,FALSE)),,VLOOKUP($B194,Rose!BP$4:BU$32,4,FALSE))</f>
        <v>0</v>
      </c>
    </row>
    <row r="195" spans="1:28" ht="20" customHeight="1" x14ac:dyDescent="0.15">
      <c r="A195" s="11" t="s">
        <v>37</v>
      </c>
      <c r="B195" s="11" t="s">
        <v>457</v>
      </c>
      <c r="C195" s="11" t="s">
        <v>100</v>
      </c>
      <c r="D195" s="11">
        <v>48</v>
      </c>
      <c r="E195" s="11">
        <v>23</v>
      </c>
      <c r="F195" s="11">
        <v>6.3616599999999996</v>
      </c>
      <c r="G195" s="11">
        <v>6.9772699999999999</v>
      </c>
      <c r="H195" s="11">
        <v>4</v>
      </c>
      <c r="I195" s="11">
        <v>0</v>
      </c>
      <c r="J195" s="11">
        <v>0</v>
      </c>
      <c r="K195" s="11">
        <v>0</v>
      </c>
      <c r="L195" s="11">
        <v>2</v>
      </c>
      <c r="M195" s="11">
        <v>0</v>
      </c>
      <c r="N195" s="11">
        <v>0</v>
      </c>
      <c r="O195" s="11">
        <v>0</v>
      </c>
      <c r="Q195" s="13"/>
      <c r="R195" s="13"/>
      <c r="S195" s="11">
        <f>IF(ISERROR(VLOOKUP($B195,Rose!D$4:J$32,4,FALSE)),,VLOOKUP($B195,Rose!D$4:J$32,4,FALSE))</f>
        <v>42</v>
      </c>
      <c r="T195" s="11">
        <f>IF(ISERROR(VLOOKUP($B195,Rose!L$4:Q$32,4,FALSE)),,VLOOKUP($B195,Rose!L$4:Q$32,4,FALSE))</f>
        <v>0</v>
      </c>
      <c r="U195" s="11">
        <f>IF(ISERROR(VLOOKUP($B195,Rose!S$4:X$32,4,FALSE)),,VLOOKUP($B195,Rose!S$4:X$32,4,FALSE))</f>
        <v>0</v>
      </c>
      <c r="V195" s="11">
        <f>IF(ISERROR(VLOOKUP($B195,Rose!Z$4:AE$32,4,FALSE)),,VLOOKUP($B195,Rose!Z$4:AE$32,4,FALSE))</f>
        <v>0</v>
      </c>
      <c r="W195" s="11">
        <f>IF(ISERROR(VLOOKUP($B195,Rose!AG$4:AL$32,4,FALSE)),,VLOOKUP($B195,Rose!AG$4:AL$32,4,FALSE))</f>
        <v>0</v>
      </c>
      <c r="X195" s="11">
        <f>IF(ISERROR(VLOOKUP($B195,Rose!AN$4:AS$32,4,FALSE)),,VLOOKUP($B195,Rose!AN$4:AS$32,4,FALSE))</f>
        <v>0</v>
      </c>
      <c r="Y195" s="11">
        <f>IF(ISERROR(VLOOKUP($B195,Rose!AU$4:AZ$32,4,FALSE)),,VLOOKUP($B195,Rose!AU$4:AZ$32,4,FALSE))</f>
        <v>0</v>
      </c>
      <c r="Z195" s="11">
        <f>IF(ISERROR(VLOOKUP($B195,Rose!BB$4:BG$32,4,FALSE)),,VLOOKUP($B195,Rose!BB$4:BG$32,4,FALSE))</f>
        <v>0</v>
      </c>
      <c r="AA195" s="11">
        <f>IF(ISERROR(VLOOKUP($B195,Rose!BI$4:BN$32,4,FALSE)),,VLOOKUP($B195,Rose!BI$4:BN$32,4,FALSE))</f>
        <v>0</v>
      </c>
      <c r="AB195" s="11">
        <f>IF(ISERROR(VLOOKUP($B195,Rose!BP$4:BU$32,4,FALSE)),,VLOOKUP($B195,Rose!BP$4:BU$32,4,FALSE))</f>
        <v>0</v>
      </c>
    </row>
    <row r="196" spans="1:28" ht="20" customHeight="1" x14ac:dyDescent="0.15">
      <c r="A196" s="11" t="s">
        <v>37</v>
      </c>
      <c r="B196" s="11" t="s">
        <v>129</v>
      </c>
      <c r="C196" s="11" t="s">
        <v>98</v>
      </c>
      <c r="D196" s="11">
        <v>57</v>
      </c>
      <c r="E196" s="11">
        <v>20</v>
      </c>
      <c r="F196" s="11">
        <v>6.40625</v>
      </c>
      <c r="G196" s="11">
        <v>7.53125</v>
      </c>
      <c r="H196" s="11">
        <v>7</v>
      </c>
      <c r="I196" s="11">
        <v>0</v>
      </c>
      <c r="J196" s="11">
        <v>0</v>
      </c>
      <c r="K196" s="11">
        <v>0</v>
      </c>
      <c r="L196" s="11">
        <v>4</v>
      </c>
      <c r="M196" s="11">
        <v>5</v>
      </c>
      <c r="N196" s="11">
        <v>0</v>
      </c>
      <c r="O196" s="11">
        <v>0</v>
      </c>
      <c r="Q196" s="13"/>
      <c r="R196" s="13"/>
      <c r="S196" s="11">
        <f>IF(ISERROR(VLOOKUP($B196,Rose!D$4:J$32,4,FALSE)),,VLOOKUP($B196,Rose!D$4:J$32,4,FALSE))</f>
        <v>0</v>
      </c>
      <c r="T196" s="11">
        <f>IF(ISERROR(VLOOKUP($B196,Rose!L$4:Q$32,4,FALSE)),,VLOOKUP($B196,Rose!L$4:Q$32,4,FALSE))</f>
        <v>0</v>
      </c>
      <c r="U196" s="11">
        <f>IF(ISERROR(VLOOKUP($B196,Rose!S$4:X$32,4,FALSE)),,VLOOKUP($B196,Rose!S$4:X$32,4,FALSE))</f>
        <v>0</v>
      </c>
      <c r="V196" s="11">
        <f>IF(ISERROR(VLOOKUP($B196,Rose!Z$4:AE$32,4,FALSE)),,VLOOKUP($B196,Rose!Z$4:AE$32,4,FALSE))</f>
        <v>0</v>
      </c>
      <c r="W196" s="11">
        <f>IF(ISERROR(VLOOKUP($B196,Rose!AG$4:AL$32,4,FALSE)),,VLOOKUP($B196,Rose!AG$4:AL$32,4,FALSE))</f>
        <v>0</v>
      </c>
      <c r="X196" s="11">
        <f>IF(ISERROR(VLOOKUP($B196,Rose!AN$4:AS$32,4,FALSE)),,VLOOKUP($B196,Rose!AN$4:AS$32,4,FALSE))</f>
        <v>0</v>
      </c>
      <c r="Y196" s="11">
        <f>IF(ISERROR(VLOOKUP($B196,Rose!AU$4:AZ$32,4,FALSE)),,VLOOKUP($B196,Rose!AU$4:AZ$32,4,FALSE))</f>
        <v>23</v>
      </c>
      <c r="Z196" s="11">
        <f>IF(ISERROR(VLOOKUP($B196,Rose!BB$4:BG$32,4,FALSE)),,VLOOKUP($B196,Rose!BB$4:BG$32,4,FALSE))</f>
        <v>0</v>
      </c>
      <c r="AA196" s="11">
        <f>IF(ISERROR(VLOOKUP($B196,Rose!BI$4:BN$32,4,FALSE)),,VLOOKUP($B196,Rose!BI$4:BN$32,4,FALSE))</f>
        <v>0</v>
      </c>
      <c r="AB196" s="11">
        <f>IF(ISERROR(VLOOKUP($B196,Rose!BP$4:BU$32,4,FALSE)),,VLOOKUP($B196,Rose!BP$4:BU$32,4,FALSE))</f>
        <v>0</v>
      </c>
    </row>
    <row r="197" spans="1:28" ht="20" customHeight="1" x14ac:dyDescent="0.15">
      <c r="A197" s="11" t="s">
        <v>37</v>
      </c>
      <c r="B197" s="11" t="s">
        <v>21</v>
      </c>
      <c r="C197" s="11" t="s">
        <v>99</v>
      </c>
      <c r="D197" s="11">
        <v>52</v>
      </c>
      <c r="E197" s="11">
        <v>7</v>
      </c>
      <c r="F197" s="11">
        <v>6.4821400000000002</v>
      </c>
      <c r="G197" s="11">
        <v>7.6964300000000003</v>
      </c>
      <c r="H197" s="11">
        <v>3</v>
      </c>
      <c r="I197" s="11">
        <v>0</v>
      </c>
      <c r="J197" s="11">
        <v>0</v>
      </c>
      <c r="K197" s="11">
        <v>0</v>
      </c>
      <c r="L197" s="11">
        <v>0</v>
      </c>
      <c r="M197" s="11">
        <v>1</v>
      </c>
      <c r="N197" s="11">
        <v>0</v>
      </c>
      <c r="O197" s="11">
        <v>0</v>
      </c>
      <c r="Q197" s="13"/>
      <c r="R197" s="13"/>
      <c r="S197" s="11">
        <f>IF(ISERROR(VLOOKUP($B197,Rose!D$4:J$32,4,FALSE)),,VLOOKUP($B197,Rose!D$4:J$32,4,FALSE))</f>
        <v>0</v>
      </c>
      <c r="T197" s="11">
        <f>IF(ISERROR(VLOOKUP($B197,Rose!L$4:Q$32,4,FALSE)),,VLOOKUP($B197,Rose!L$4:Q$32,4,FALSE))</f>
        <v>0</v>
      </c>
      <c r="U197" s="11">
        <f>IF(ISERROR(VLOOKUP($B197,Rose!S$4:X$32,4,FALSE)),,VLOOKUP($B197,Rose!S$4:X$32,4,FALSE))</f>
        <v>0</v>
      </c>
      <c r="V197" s="11">
        <f>IF(ISERROR(VLOOKUP($B197,Rose!Z$4:AE$32,4,FALSE)),,VLOOKUP($B197,Rose!Z$4:AE$32,4,FALSE))</f>
        <v>0</v>
      </c>
      <c r="W197" s="11">
        <f>IF(ISERROR(VLOOKUP($B197,Rose!AG$4:AL$32,4,FALSE)),,VLOOKUP($B197,Rose!AG$4:AL$32,4,FALSE))</f>
        <v>30</v>
      </c>
      <c r="X197" s="11">
        <f>IF(ISERROR(VLOOKUP($B197,Rose!AN$4:AS$32,4,FALSE)),,VLOOKUP($B197,Rose!AN$4:AS$32,4,FALSE))</f>
        <v>0</v>
      </c>
      <c r="Y197" s="11">
        <f>IF(ISERROR(VLOOKUP($B197,Rose!AU$4:AZ$32,4,FALSE)),,VLOOKUP($B197,Rose!AU$4:AZ$32,4,FALSE))</f>
        <v>0</v>
      </c>
      <c r="Z197" s="11">
        <f>IF(ISERROR(VLOOKUP($B197,Rose!BB$4:BG$32,4,FALSE)),,VLOOKUP($B197,Rose!BB$4:BG$32,4,FALSE))</f>
        <v>0</v>
      </c>
      <c r="AA197" s="11">
        <f>IF(ISERROR(VLOOKUP($B197,Rose!BI$4:BN$32,4,FALSE)),,VLOOKUP($B197,Rose!BI$4:BN$32,4,FALSE))</f>
        <v>0</v>
      </c>
      <c r="AB197" s="11">
        <f>IF(ISERROR(VLOOKUP($B197,Rose!BP$4:BU$32,4,FALSE)),,VLOOKUP($B197,Rose!BP$4:BU$32,4,FALSE))</f>
        <v>0</v>
      </c>
    </row>
    <row r="198" spans="1:28" ht="20" customHeight="1" x14ac:dyDescent="0.15">
      <c r="Q198" s="13"/>
      <c r="R198" s="13"/>
    </row>
    <row r="199" spans="1:28" ht="20" customHeight="1" x14ac:dyDescent="0.15">
      <c r="Q199" s="13"/>
      <c r="R199" s="13"/>
    </row>
    <row r="200" spans="1:28" ht="20" customHeight="1" x14ac:dyDescent="0.15">
      <c r="Q200" s="13"/>
      <c r="R200" s="13"/>
    </row>
    <row r="201" spans="1:28" ht="20" customHeight="1" x14ac:dyDescent="0.15">
      <c r="Q201" s="13"/>
      <c r="R201" s="13"/>
    </row>
    <row r="202" spans="1:28" ht="20" customHeight="1" x14ac:dyDescent="0.15">
      <c r="Q202" s="13"/>
      <c r="R202" s="13"/>
    </row>
    <row r="203" spans="1:28" ht="20" customHeight="1" x14ac:dyDescent="0.15">
      <c r="Q203" s="13"/>
      <c r="R203" s="13"/>
    </row>
    <row r="204" spans="1:28" ht="20" customHeight="1" x14ac:dyDescent="0.15">
      <c r="Q204" s="13"/>
      <c r="R204" s="13"/>
    </row>
    <row r="205" spans="1:28" ht="20" customHeight="1" x14ac:dyDescent="0.15">
      <c r="Q205" s="13"/>
      <c r="R205" s="13"/>
    </row>
    <row r="206" spans="1:28" ht="20" customHeight="1" x14ac:dyDescent="0.15">
      <c r="Q206" s="13"/>
      <c r="R206" s="13"/>
    </row>
    <row r="207" spans="1:28" ht="20" customHeight="1" x14ac:dyDescent="0.15">
      <c r="Q207" s="13"/>
      <c r="R207" s="13"/>
    </row>
    <row r="208" spans="1:28" ht="20" customHeight="1" x14ac:dyDescent="0.15">
      <c r="Q208" s="13"/>
      <c r="R208" s="13"/>
    </row>
    <row r="209" spans="17:18" ht="20" customHeight="1" x14ac:dyDescent="0.15">
      <c r="Q209" s="13"/>
      <c r="R209" s="13"/>
    </row>
    <row r="210" spans="17:18" ht="20" customHeight="1" x14ac:dyDescent="0.15">
      <c r="Q210" s="13"/>
      <c r="R210" s="13"/>
    </row>
    <row r="211" spans="17:18" ht="20" customHeight="1" x14ac:dyDescent="0.15">
      <c r="Q211" s="13"/>
      <c r="R211" s="13"/>
    </row>
    <row r="212" spans="17:18" ht="20" customHeight="1" x14ac:dyDescent="0.15">
      <c r="Q212" s="13"/>
      <c r="R212" s="13"/>
    </row>
    <row r="213" spans="17:18" ht="20" customHeight="1" x14ac:dyDescent="0.15">
      <c r="Q213" s="13"/>
      <c r="R213" s="13"/>
    </row>
    <row r="214" spans="17:18" ht="20" customHeight="1" x14ac:dyDescent="0.15">
      <c r="Q214" s="13"/>
      <c r="R214" s="13"/>
    </row>
    <row r="215" spans="17:18" ht="20" customHeight="1" x14ac:dyDescent="0.15">
      <c r="Q215" s="13"/>
      <c r="R215" s="13"/>
    </row>
    <row r="216" spans="17:18" ht="20" customHeight="1" x14ac:dyDescent="0.15">
      <c r="Q216" s="13"/>
      <c r="R216" s="13"/>
    </row>
    <row r="217" spans="17:18" ht="20" customHeight="1" x14ac:dyDescent="0.15">
      <c r="Q217" s="13"/>
      <c r="R217" s="13"/>
    </row>
    <row r="218" spans="17:18" ht="20" customHeight="1" x14ac:dyDescent="0.15">
      <c r="Q218" s="13"/>
      <c r="R218" s="13"/>
    </row>
    <row r="219" spans="17:18" ht="20" customHeight="1" x14ac:dyDescent="0.15">
      <c r="Q219" s="13"/>
      <c r="R219" s="13"/>
    </row>
    <row r="220" spans="17:18" ht="20" customHeight="1" x14ac:dyDescent="0.15">
      <c r="Q220" s="13"/>
      <c r="R220" s="13"/>
    </row>
    <row r="221" spans="17:18" ht="20" customHeight="1" x14ac:dyDescent="0.15">
      <c r="Q221" s="13"/>
    </row>
    <row r="222" spans="17:18" ht="20" customHeight="1" x14ac:dyDescent="0.15">
      <c r="Q222" s="13"/>
    </row>
    <row r="223" spans="17:18" ht="20" customHeight="1" x14ac:dyDescent="0.15">
      <c r="Q223" s="13"/>
    </row>
    <row r="224" spans="17:18" ht="20" customHeight="1" x14ac:dyDescent="0.15">
      <c r="Q224" s="13"/>
    </row>
    <row r="225" spans="17:17" ht="20" customHeight="1" x14ac:dyDescent="0.15">
      <c r="Q225" s="13"/>
    </row>
    <row r="226" spans="17:17" ht="20" customHeight="1" x14ac:dyDescent="0.15">
      <c r="Q226" s="13"/>
    </row>
    <row r="227" spans="17:17" ht="20" customHeight="1" x14ac:dyDescent="0.15">
      <c r="Q227" s="13"/>
    </row>
    <row r="228" spans="17:17" ht="20" customHeight="1" x14ac:dyDescent="0.15">
      <c r="Q228" s="13"/>
    </row>
    <row r="229" spans="17:17" ht="20" customHeight="1" x14ac:dyDescent="0.15">
      <c r="Q229" s="13"/>
    </row>
    <row r="230" spans="17:17" ht="20" customHeight="1" x14ac:dyDescent="0.15">
      <c r="Q230" s="13"/>
    </row>
    <row r="231" spans="17:17" ht="20" customHeight="1" x14ac:dyDescent="0.15">
      <c r="Q231" s="13"/>
    </row>
    <row r="232" spans="17:17" ht="20" customHeight="1" x14ac:dyDescent="0.15">
      <c r="Q232" s="13"/>
    </row>
    <row r="233" spans="17:17" ht="20" customHeight="1" x14ac:dyDescent="0.15">
      <c r="Q233" s="13"/>
    </row>
    <row r="234" spans="17:17" ht="20" customHeight="1" x14ac:dyDescent="0.15">
      <c r="Q234" s="13"/>
    </row>
    <row r="235" spans="17:17" ht="20" customHeight="1" x14ac:dyDescent="0.15">
      <c r="Q235" s="13"/>
    </row>
    <row r="236" spans="17:17" ht="20" customHeight="1" x14ac:dyDescent="0.15">
      <c r="Q236" s="13"/>
    </row>
    <row r="237" spans="17:17" ht="20" customHeight="1" x14ac:dyDescent="0.15">
      <c r="Q237" s="13"/>
    </row>
    <row r="238" spans="17:17" ht="20" customHeight="1" x14ac:dyDescent="0.15">
      <c r="Q238" s="13"/>
    </row>
    <row r="239" spans="17:17" ht="20" customHeight="1" x14ac:dyDescent="0.15">
      <c r="Q239" s="13"/>
    </row>
    <row r="240" spans="17:17" ht="20" customHeight="1" x14ac:dyDescent="0.15">
      <c r="Q240" s="13"/>
    </row>
    <row r="241" spans="17:17" ht="20" customHeight="1" x14ac:dyDescent="0.15">
      <c r="Q241" s="13"/>
    </row>
    <row r="242" spans="17:17" ht="20" customHeight="1" x14ac:dyDescent="0.15">
      <c r="Q242" s="13"/>
    </row>
    <row r="243" spans="17:17" ht="20" customHeight="1" x14ac:dyDescent="0.15">
      <c r="Q243" s="13"/>
    </row>
    <row r="244" spans="17:17" ht="20" customHeight="1" x14ac:dyDescent="0.15">
      <c r="Q244" s="13"/>
    </row>
    <row r="245" spans="17:17" ht="20" customHeight="1" x14ac:dyDescent="0.15">
      <c r="Q245" s="13"/>
    </row>
    <row r="246" spans="17:17" ht="20" customHeight="1" x14ac:dyDescent="0.15">
      <c r="Q246" s="13"/>
    </row>
    <row r="247" spans="17:17" ht="20" customHeight="1" x14ac:dyDescent="0.15">
      <c r="Q247" s="13"/>
    </row>
    <row r="248" spans="17:17" ht="20" customHeight="1" x14ac:dyDescent="0.15">
      <c r="Q248" s="13"/>
    </row>
  </sheetData>
  <sheetProtection selectLockedCells="1" selectUnlockedCells="1"/>
  <sortState xmlns:xlrd2="http://schemas.microsoft.com/office/spreadsheetml/2017/richdata2" ref="B3:O197">
    <sortCondition ref="B3:B197"/>
  </sortState>
  <phoneticPr fontId="3" type="noConversion"/>
  <conditionalFormatting sqref="Q3:Q248">
    <cfRule type="expression" dxfId="0" priority="1">
      <formula>OR(S3+T3+U3+V3+W3+X3+Y3+Z3+AA3+AB3)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26"/>
  <sheetViews>
    <sheetView workbookViewId="0">
      <selection activeCell="B17" sqref="B17:C26"/>
    </sheetView>
  </sheetViews>
  <sheetFormatPr baseColWidth="10" defaultColWidth="11.5" defaultRowHeight="18" x14ac:dyDescent="0.2"/>
  <cols>
    <col min="1" max="1" width="11.5" style="14"/>
    <col min="2" max="2" width="46.6640625" style="14" bestFit="1" customWidth="1"/>
    <col min="3" max="3" width="25" style="14" bestFit="1" customWidth="1"/>
    <col min="4" max="6" width="11.5" style="14"/>
    <col min="7" max="7" width="21.1640625" style="14" bestFit="1" customWidth="1"/>
    <col min="8" max="16384" width="11.5" style="14"/>
  </cols>
  <sheetData>
    <row r="1" spans="2:3" ht="19" thickBot="1" x14ac:dyDescent="0.25"/>
    <row r="2" spans="2:3" ht="19" thickBot="1" x14ac:dyDescent="0.25">
      <c r="B2" s="95" t="s">
        <v>800</v>
      </c>
      <c r="C2" s="15"/>
    </row>
    <row r="3" spans="2:3" ht="9" customHeight="1" x14ac:dyDescent="0.2">
      <c r="B3" s="16"/>
      <c r="C3" s="17"/>
    </row>
    <row r="4" spans="2:3" x14ac:dyDescent="0.2">
      <c r="B4" s="16" t="str">
        <f>Rose!$AN$2</f>
        <v>POISONS</v>
      </c>
      <c r="C4" s="18">
        <f>Rose!AN36</f>
        <v>313</v>
      </c>
    </row>
    <row r="5" spans="2:3" x14ac:dyDescent="0.2">
      <c r="B5" s="16" t="str">
        <f>Rose!$BB$2</f>
        <v>DTF</v>
      </c>
      <c r="C5" s="18">
        <f>Rose!BB36</f>
        <v>348</v>
      </c>
    </row>
    <row r="6" spans="2:3" x14ac:dyDescent="0.2">
      <c r="B6" s="16" t="str">
        <f>Rose!$BP$2</f>
        <v>IL PALAZZO</v>
      </c>
      <c r="C6" s="18">
        <f>Rose!BP36</f>
        <v>357</v>
      </c>
    </row>
    <row r="7" spans="2:3" x14ac:dyDescent="0.2">
      <c r="B7" s="16" t="str">
        <f>Rose!$S$2</f>
        <v>MIDDLESBROOF</v>
      </c>
      <c r="C7" s="18">
        <f>Rose!S36</f>
        <v>310</v>
      </c>
    </row>
    <row r="8" spans="2:3" x14ac:dyDescent="0.2">
      <c r="B8" s="16" t="str">
        <f>Rose!$AG$2</f>
        <v>F.C.TIZIO</v>
      </c>
      <c r="C8" s="18">
        <f>Rose!AG36</f>
        <v>378</v>
      </c>
    </row>
    <row r="9" spans="2:3" x14ac:dyDescent="0.2">
      <c r="B9" s="16" t="str">
        <f>Rose!$AU$2</f>
        <v>SBROOF OTF</v>
      </c>
      <c r="C9" s="18">
        <f>Rose!AU36</f>
        <v>349</v>
      </c>
    </row>
    <row r="10" spans="2:3" x14ac:dyDescent="0.2">
      <c r="B10" s="16" t="str">
        <f>Rose!$L$2</f>
        <v>IRISH</v>
      </c>
      <c r="C10" s="18">
        <f>Rose!L36</f>
        <v>305</v>
      </c>
    </row>
    <row r="11" spans="2:3" x14ac:dyDescent="0.2">
      <c r="B11" s="16" t="str">
        <f>Rose!$BI$2</f>
        <v>ATHLETIC 23</v>
      </c>
      <c r="C11" s="18">
        <f>Rose!BI36</f>
        <v>338</v>
      </c>
    </row>
    <row r="12" spans="2:3" x14ac:dyDescent="0.2">
      <c r="B12" s="16" t="str">
        <f>Rose!$D$2</f>
        <v>A.C.SPEZIA</v>
      </c>
      <c r="C12" s="18">
        <f>Rose!D36</f>
        <v>323</v>
      </c>
    </row>
    <row r="13" spans="2:3" ht="19" thickBot="1" x14ac:dyDescent="0.25">
      <c r="B13" s="19" t="str">
        <f>Rose!$Z$2</f>
        <v>BATIGOL</v>
      </c>
      <c r="C13" s="20">
        <f>Rose!Z36</f>
        <v>317</v>
      </c>
    </row>
    <row r="14" spans="2:3" ht="19" thickBot="1" x14ac:dyDescent="0.25"/>
    <row r="15" spans="2:3" ht="19" thickBot="1" x14ac:dyDescent="0.25">
      <c r="B15" s="96" t="s">
        <v>811</v>
      </c>
      <c r="C15" s="15"/>
    </row>
    <row r="16" spans="2:3" x14ac:dyDescent="0.2">
      <c r="B16" s="16"/>
      <c r="C16" s="17"/>
    </row>
    <row r="17" spans="2:3" x14ac:dyDescent="0.2">
      <c r="B17" s="16" t="str">
        <f>Rose!$AG$2</f>
        <v>F.C.TIZIO</v>
      </c>
      <c r="C17" s="18">
        <f>Rose!AG46</f>
        <v>78</v>
      </c>
    </row>
    <row r="18" spans="2:3" x14ac:dyDescent="0.2">
      <c r="B18" s="16" t="str">
        <f>Rose!$BP$2</f>
        <v>IL PALAZZO</v>
      </c>
      <c r="C18" s="18">
        <f>Rose!BP46</f>
        <v>57</v>
      </c>
    </row>
    <row r="19" spans="2:3" x14ac:dyDescent="0.2">
      <c r="B19" s="16" t="str">
        <f>Rose!$AU$2</f>
        <v>SBROOF OTF</v>
      </c>
      <c r="C19" s="18">
        <f>Rose!AU46</f>
        <v>49</v>
      </c>
    </row>
    <row r="20" spans="2:3" x14ac:dyDescent="0.2">
      <c r="B20" s="16" t="str">
        <f>Rose!$BB$2</f>
        <v>DTF</v>
      </c>
      <c r="C20" s="18">
        <f>Rose!BB46</f>
        <v>48</v>
      </c>
    </row>
    <row r="21" spans="2:3" x14ac:dyDescent="0.2">
      <c r="B21" s="16" t="str">
        <f>Rose!$BI$2</f>
        <v>ATHLETIC 23</v>
      </c>
      <c r="C21" s="18">
        <f>Rose!BI46</f>
        <v>38</v>
      </c>
    </row>
    <row r="22" spans="2:3" x14ac:dyDescent="0.2">
      <c r="B22" s="16" t="str">
        <f>Rose!$D$2</f>
        <v>A.C.SPEZIA</v>
      </c>
      <c r="C22" s="18">
        <f>Rose!D46</f>
        <v>23</v>
      </c>
    </row>
    <row r="23" spans="2:3" x14ac:dyDescent="0.2">
      <c r="B23" s="16" t="str">
        <f>Rose!$Z$2</f>
        <v>BATIGOL</v>
      </c>
      <c r="C23" s="18">
        <f>Rose!Z46</f>
        <v>17</v>
      </c>
    </row>
    <row r="24" spans="2:3" x14ac:dyDescent="0.2">
      <c r="B24" s="16" t="str">
        <f>Rose!$AN$2</f>
        <v>POISONS</v>
      </c>
      <c r="C24" s="18">
        <f>Rose!AN46</f>
        <v>13</v>
      </c>
    </row>
    <row r="25" spans="2:3" x14ac:dyDescent="0.2">
      <c r="B25" s="16" t="str">
        <f>Rose!$S$2</f>
        <v>MIDDLESBROOF</v>
      </c>
      <c r="C25" s="18">
        <f>Rose!S46</f>
        <v>10</v>
      </c>
    </row>
    <row r="26" spans="2:3" ht="19" thickBot="1" x14ac:dyDescent="0.25">
      <c r="B26" s="19" t="str">
        <f>Rose!$L$2</f>
        <v>IRISH</v>
      </c>
      <c r="C26" s="20">
        <f>Rose!L46</f>
        <v>5</v>
      </c>
    </row>
  </sheetData>
  <sortState xmlns:xlrd2="http://schemas.microsoft.com/office/spreadsheetml/2017/richdata2" ref="B17:C26">
    <sortCondition descending="1" ref="C17:C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4</vt:i4>
      </vt:variant>
    </vt:vector>
  </HeadingPairs>
  <TitlesOfParts>
    <vt:vector size="11" baseType="lpstr">
      <vt:lpstr>Rose</vt:lpstr>
      <vt:lpstr>Parametri</vt:lpstr>
      <vt:lpstr>Q.Portieri</vt:lpstr>
      <vt:lpstr>Q.Difensori</vt:lpstr>
      <vt:lpstr>Q.Centrocampisti</vt:lpstr>
      <vt:lpstr>Q.Attaccanti</vt:lpstr>
      <vt:lpstr>Recap K</vt:lpstr>
      <vt:lpstr>ATTACCANTI</vt:lpstr>
      <vt:lpstr>CENTROCAMPISTI</vt:lpstr>
      <vt:lpstr>DIFENSORI</vt:lpstr>
      <vt:lpstr>PORTIERI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Valerio Calvi</cp:lastModifiedBy>
  <cp:lastPrinted>2014-09-12T20:20:50Z</cp:lastPrinted>
  <dcterms:created xsi:type="dcterms:W3CDTF">2012-08-27T18:53:48Z</dcterms:created>
  <dcterms:modified xsi:type="dcterms:W3CDTF">2025-02-11T06:51:42Z</dcterms:modified>
</cp:coreProperties>
</file>